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<sst xmlns="http://schemas.openxmlformats.org/spreadsheetml/2006/main" count="69" uniqueCount="32">
  <si>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PAC Contributions 2003-2004 Through June 30, 2004</t>
  </si>
  <si>
    <t>Non</t>
  </si>
  <si>
    <t>Trade/Mem/</t>
  </si>
  <si>
    <t>Corp. w/o</t>
  </si>
  <si>
    <t>Corporate</t>
  </si>
  <si>
    <t>Labor</t>
  </si>
  <si>
    <t>Connected</t>
  </si>
  <si>
    <t>Health</t>
  </si>
  <si>
    <t>Cooperative</t>
  </si>
  <si>
    <t>Stock</t>
  </si>
  <si>
    <t>Total</t>
  </si>
  <si>
    <t>Senate (all)</t>
  </si>
  <si>
    <t>2004 cand.</t>
  </si>
  <si>
    <t xml:space="preserve">  Democrat</t>
  </si>
  <si>
    <t xml:space="preserve">     Incumbent</t>
  </si>
  <si>
    <t xml:space="preserve">     Challenger</t>
  </si>
  <si>
    <t xml:space="preserve">     Open Seat</t>
  </si>
  <si>
    <t xml:space="preserve">  Republican</t>
  </si>
  <si>
    <t xml:space="preserve">  Other</t>
  </si>
  <si>
    <t xml:space="preserve">   Incumbent</t>
  </si>
  <si>
    <t>House (all)</t>
  </si>
  <si>
    <t>President</t>
  </si>
  <si>
    <t xml:space="preserve">   Democrat</t>
  </si>
  <si>
    <t xml:space="preserve">   Republican</t>
  </si>
  <si>
    <t xml:space="preserve">   Other</t>
  </si>
  <si>
    <t>Summary of Contributions to All Federal Races</t>
  </si>
  <si>
    <t>Incumbent</t>
  </si>
  <si>
    <t>Challenger</t>
  </si>
  <si>
    <t>Open Seat</t>
  </si>
  <si>
    <t>Democrat</t>
  </si>
  <si>
    <t>Republican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</si>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</sst>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5" fontId="1" fillId="0" borderId="0" xfId="0" applyNumberFormat="1" applyFont="1" applyAlignment="1">
      <alignment/>
    </xf>
    <xf numFmtId="0" fontId="1" fillId="0" borderId="0" xfId="0" applyFont="1" applyAlignment="1">
      <alignment/>
    </xf>
    <xf numFmtId="5" fontId="1" fillId="0" borderId="0" xfId="0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1" fillId="0" borderId="2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0" xfId="0" applyNumberFormat="1" applyAlignment="1">
      <alignment/>
    </xf>
    <xf numFmtId="5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5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5" fontId="0" fillId="0" borderId="4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2"/>
  <sheetViews>
    <sheetView tabSelected="1" workbookViewId="0" topLeftCell="A97">
      <selection activeCell="J123" sqref="J123"/>
    </sheetView>
  </sheetViews>
  <sheetFormatPr defaultColWidth="9.140625" defaultRowHeight="12.75"/>
  <cols>
    <col min="4" max="5" width="11.8515625" style="0" bestFit="1" customWidth="1"/>
    <col min="6" max="6" width="13.00390625" style="0" customWidth="1"/>
    <col min="7" max="7" width="13.140625" style="0" customWidth="1"/>
    <col min="8" max="9" width="10.8515625" style="0" bestFit="1" customWidth="1"/>
    <col min="10" max="10" width="13.00390625" style="0" bestFit="1" customWidth="1"/>
  </cols>
  <sheetData>
    <row r="1" spans="2:10" ht="12.75">
      <c r="B1" s="1"/>
      <c r="C1" s="1"/>
      <c r="D1" s="2"/>
      <c r="E1" s="2"/>
      <c r="F1" s="3"/>
      <c r="G1" s="4" t="s">
        <v>0</v>
      </c>
      <c r="H1" s="2"/>
      <c r="I1" s="2"/>
      <c r="J1" s="2"/>
    </row>
    <row r="2" spans="2:10" ht="12.75">
      <c r="B2" s="1"/>
      <c r="C2" s="1"/>
      <c r="D2" s="4"/>
      <c r="E2" s="4"/>
      <c r="F2" s="4" t="s">
        <v>1</v>
      </c>
      <c r="G2" s="4" t="s">
        <v>2</v>
      </c>
      <c r="H2" s="4"/>
      <c r="I2" s="5" t="s">
        <v>3</v>
      </c>
      <c r="J2" s="2"/>
    </row>
    <row r="3" spans="2:10" ht="12.75">
      <c r="B3" s="1"/>
      <c r="C3" s="1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6" t="s">
        <v>10</v>
      </c>
    </row>
    <row r="4" spans="2:10" ht="12.75">
      <c r="B4" s="3"/>
      <c r="D4" s="8"/>
      <c r="E4" s="8"/>
      <c r="F4" s="8"/>
      <c r="G4" s="8"/>
      <c r="H4" s="8"/>
      <c r="I4" s="9"/>
      <c r="J4" s="10"/>
    </row>
    <row r="5" spans="2:10" ht="12.75">
      <c r="B5" s="3" t="s">
        <v>11</v>
      </c>
      <c r="D5" s="10">
        <f>D8+D20+D32</f>
        <v>22724394</v>
      </c>
      <c r="E5" s="10">
        <f>E8+E20+E32</f>
        <v>6078095</v>
      </c>
      <c r="F5" s="10">
        <f>F8+F20+F32</f>
        <v>9687841</v>
      </c>
      <c r="G5" s="10">
        <f>G8+G20+G32</f>
        <v>11724529</v>
      </c>
      <c r="H5" s="10">
        <f>H8+H20+H32</f>
        <v>380698</v>
      </c>
      <c r="I5" s="11">
        <f>I8+I20+I32</f>
        <v>825340</v>
      </c>
      <c r="J5" s="10">
        <f>D5+E5+F5+G5+H5+I5</f>
        <v>51420897</v>
      </c>
    </row>
    <row r="6" spans="2:10" ht="12.75">
      <c r="B6" s="12" t="s">
        <v>12</v>
      </c>
      <c r="C6" s="13"/>
      <c r="D6" s="14">
        <f>D9+D21+D33</f>
        <v>-16994286</v>
      </c>
      <c r="E6" s="14">
        <f>E9+E21+E33</f>
        <v>-5404079</v>
      </c>
      <c r="F6" s="14">
        <f>F9+F21+F33</f>
        <v>-8889877</v>
      </c>
      <c r="G6" s="14">
        <f>G9+G21+G33</f>
        <v>-9501958</v>
      </c>
      <c r="H6" s="14">
        <f>H9+H21+H33</f>
        <v>-292750</v>
      </c>
      <c r="I6" s="15">
        <f>I9+I21+I33</f>
        <v>-594113</v>
      </c>
      <c r="J6" s="14">
        <f aca="true" t="shared" si="0" ref="J6:J20">D6+E6+F6+G6+H6+I6</f>
        <v>-41677063</v>
      </c>
    </row>
    <row r="7" spans="2:9" ht="12.75">
      <c r="B7" s="3"/>
      <c r="D7" s="10"/>
      <c r="E7" s="10"/>
      <c r="F7" s="10"/>
      <c r="G7" s="10"/>
      <c r="H7" s="10"/>
      <c r="I7" s="11"/>
    </row>
    <row r="8" spans="2:10" ht="12.75">
      <c r="B8" s="12" t="s">
        <v>13</v>
      </c>
      <c r="C8" s="16"/>
      <c r="D8" s="10">
        <f aca="true" t="shared" si="1" ref="D8:I9">D11+D14+D17</f>
        <v>8637946</v>
      </c>
      <c r="E8" s="10">
        <f t="shared" si="1"/>
        <v>5318266</v>
      </c>
      <c r="F8" s="10">
        <f t="shared" si="1"/>
        <v>4505200</v>
      </c>
      <c r="G8" s="10">
        <f t="shared" si="1"/>
        <v>4923703</v>
      </c>
      <c r="H8" s="10">
        <f t="shared" si="1"/>
        <v>212650</v>
      </c>
      <c r="I8" s="11">
        <f t="shared" si="1"/>
        <v>400165</v>
      </c>
      <c r="J8" s="10">
        <f t="shared" si="0"/>
        <v>23997930</v>
      </c>
    </row>
    <row r="9" spans="2:10" ht="12.75">
      <c r="B9" s="3"/>
      <c r="D9" s="10">
        <f t="shared" si="1"/>
        <v>-6478358</v>
      </c>
      <c r="E9" s="10">
        <f t="shared" si="1"/>
        <v>-4842450</v>
      </c>
      <c r="F9" s="10">
        <f t="shared" si="1"/>
        <v>-4139718</v>
      </c>
      <c r="G9" s="10">
        <f t="shared" si="1"/>
        <v>-3965225</v>
      </c>
      <c r="H9" s="10">
        <f t="shared" si="1"/>
        <v>-182250</v>
      </c>
      <c r="I9" s="11">
        <f t="shared" si="1"/>
        <v>-284463</v>
      </c>
      <c r="J9" s="10">
        <f t="shared" si="0"/>
        <v>-19892464</v>
      </c>
    </row>
    <row r="10" spans="2:9" ht="12.75">
      <c r="B10" s="3"/>
      <c r="D10" s="10"/>
      <c r="E10" s="10"/>
      <c r="F10" s="10"/>
      <c r="G10" s="10"/>
      <c r="H10" s="10"/>
      <c r="I10" s="11"/>
    </row>
    <row r="11" spans="2:10" ht="12.75">
      <c r="B11" s="3" t="s">
        <v>14</v>
      </c>
      <c r="D11" s="10">
        <v>7691881</v>
      </c>
      <c r="E11" s="10">
        <v>3525266</v>
      </c>
      <c r="F11" s="10">
        <v>3110028</v>
      </c>
      <c r="G11" s="10">
        <v>4279459</v>
      </c>
      <c r="H11" s="10">
        <v>181150</v>
      </c>
      <c r="I11" s="11">
        <v>366225</v>
      </c>
      <c r="J11" s="10">
        <f t="shared" si="0"/>
        <v>19154009</v>
      </c>
    </row>
    <row r="12" spans="2:10" ht="12.75">
      <c r="B12" s="3"/>
      <c r="D12" s="10">
        <v>-5550193</v>
      </c>
      <c r="E12" s="10">
        <v>-3041950</v>
      </c>
      <c r="F12" s="10">
        <v>-2806343</v>
      </c>
      <c r="G12" s="10">
        <v>-3321281</v>
      </c>
      <c r="H12" s="10">
        <v>-150750</v>
      </c>
      <c r="I12" s="11">
        <v>-250463</v>
      </c>
      <c r="J12" s="10">
        <f t="shared" si="0"/>
        <v>-15120980</v>
      </c>
    </row>
    <row r="13" spans="2:9" ht="12.75">
      <c r="B13" s="3"/>
      <c r="D13" s="10"/>
      <c r="E13" s="10"/>
      <c r="F13" s="10"/>
      <c r="G13" s="10"/>
      <c r="H13" s="10"/>
      <c r="I13" s="11"/>
    </row>
    <row r="14" spans="2:10" ht="12.75">
      <c r="B14" s="3" t="s">
        <v>15</v>
      </c>
      <c r="D14" s="10">
        <v>61150</v>
      </c>
      <c r="E14" s="10">
        <v>539700</v>
      </c>
      <c r="F14" s="10">
        <v>523742</v>
      </c>
      <c r="G14" s="10">
        <v>143849</v>
      </c>
      <c r="H14" s="10">
        <v>8500</v>
      </c>
      <c r="I14" s="11">
        <v>1190</v>
      </c>
      <c r="J14" s="10">
        <f t="shared" si="0"/>
        <v>1278131</v>
      </c>
    </row>
    <row r="15" spans="2:10" ht="12.75">
      <c r="B15" s="3"/>
      <c r="D15" s="10">
        <v>-43250</v>
      </c>
      <c r="E15" s="10">
        <v>-547200</v>
      </c>
      <c r="F15" s="10">
        <v>-461945</v>
      </c>
      <c r="G15" s="10">
        <v>-143549</v>
      </c>
      <c r="H15" s="10">
        <v>-8500</v>
      </c>
      <c r="I15" s="11">
        <v>-1250</v>
      </c>
      <c r="J15" s="10">
        <f t="shared" si="0"/>
        <v>-1205694</v>
      </c>
    </row>
    <row r="16" spans="2:9" ht="12.75">
      <c r="B16" s="3"/>
      <c r="D16" s="10"/>
      <c r="E16" s="10"/>
      <c r="F16" s="10"/>
      <c r="G16" s="10"/>
      <c r="H16" s="10"/>
      <c r="I16" s="11"/>
    </row>
    <row r="17" spans="2:10" ht="12.75">
      <c r="B17" s="3" t="s">
        <v>16</v>
      </c>
      <c r="D17" s="10">
        <v>884915</v>
      </c>
      <c r="E17" s="10">
        <v>1253300</v>
      </c>
      <c r="F17" s="10">
        <v>871430</v>
      </c>
      <c r="G17" s="10">
        <v>500395</v>
      </c>
      <c r="H17" s="10">
        <v>23000</v>
      </c>
      <c r="I17" s="11">
        <v>32750</v>
      </c>
      <c r="J17" s="10">
        <f t="shared" si="0"/>
        <v>3565790</v>
      </c>
    </row>
    <row r="18" spans="2:10" ht="12.75">
      <c r="B18" s="3"/>
      <c r="D18" s="10">
        <v>-884915</v>
      </c>
      <c r="E18" s="10">
        <v>-1253300</v>
      </c>
      <c r="F18" s="10">
        <v>-871430</v>
      </c>
      <c r="G18" s="10">
        <v>-500395</v>
      </c>
      <c r="H18" s="10">
        <v>-23000</v>
      </c>
      <c r="I18" s="11">
        <v>-32750</v>
      </c>
      <c r="J18" s="10">
        <f t="shared" si="0"/>
        <v>-3565790</v>
      </c>
    </row>
    <row r="19" spans="2:9" ht="12.75">
      <c r="B19" s="3"/>
      <c r="D19" s="10"/>
      <c r="E19" s="10"/>
      <c r="F19" s="10"/>
      <c r="G19" s="10"/>
      <c r="H19" s="10"/>
      <c r="I19" s="11"/>
    </row>
    <row r="20" spans="2:10" ht="12.75">
      <c r="B20" s="12" t="s">
        <v>17</v>
      </c>
      <c r="C20" s="16"/>
      <c r="D20" s="10">
        <f aca="true" t="shared" si="2" ref="D20:I21">D23+D26+D29</f>
        <v>14086448</v>
      </c>
      <c r="E20" s="10">
        <f>E23+E26+E29</f>
        <v>754829</v>
      </c>
      <c r="F20" s="10">
        <f>F23+F26+F29</f>
        <v>5182541</v>
      </c>
      <c r="G20" s="10">
        <f>G23+G26+G29</f>
        <v>6792326</v>
      </c>
      <c r="H20" s="10">
        <f>H23+H26+H29</f>
        <v>169048</v>
      </c>
      <c r="I20" s="11">
        <f>I23+I26+I29</f>
        <v>425175</v>
      </c>
      <c r="J20" s="10">
        <f t="shared" si="0"/>
        <v>27410367</v>
      </c>
    </row>
    <row r="21" spans="2:10" ht="12.75">
      <c r="B21" s="3"/>
      <c r="D21" s="10">
        <f t="shared" si="2"/>
        <v>-10515928</v>
      </c>
      <c r="E21" s="10">
        <f t="shared" si="2"/>
        <v>-561629</v>
      </c>
      <c r="F21" s="10">
        <f t="shared" si="2"/>
        <v>-4750159</v>
      </c>
      <c r="G21" s="10">
        <f t="shared" si="2"/>
        <v>-5531733</v>
      </c>
      <c r="H21" s="10">
        <f t="shared" si="2"/>
        <v>-110500</v>
      </c>
      <c r="I21" s="11">
        <f t="shared" si="2"/>
        <v>-309650</v>
      </c>
      <c r="J21" s="10">
        <f>D21+E21+F21+G21+H21+I21</f>
        <v>-21779599</v>
      </c>
    </row>
    <row r="22" spans="2:9" ht="12.75">
      <c r="B22" s="3"/>
      <c r="D22" s="10"/>
      <c r="E22" s="10"/>
      <c r="F22" s="10"/>
      <c r="G22" s="10"/>
      <c r="H22" s="10"/>
      <c r="I22" s="11"/>
    </row>
    <row r="23" spans="2:10" ht="12.75">
      <c r="B23" s="3" t="s">
        <v>14</v>
      </c>
      <c r="D23" s="10">
        <v>10842749</v>
      </c>
      <c r="E23" s="10">
        <v>626829</v>
      </c>
      <c r="F23" s="10">
        <v>2897001</v>
      </c>
      <c r="G23" s="10">
        <v>5052625</v>
      </c>
      <c r="H23" s="10">
        <v>141548</v>
      </c>
      <c r="I23" s="11">
        <v>331875</v>
      </c>
      <c r="J23" s="10">
        <f>D23+E23+F23+G23+H23+I23</f>
        <v>19892627</v>
      </c>
    </row>
    <row r="24" spans="2:10" ht="12.75">
      <c r="B24" s="3"/>
      <c r="D24" s="10">
        <v>-7296904</v>
      </c>
      <c r="E24" s="10">
        <v>-444629</v>
      </c>
      <c r="F24" s="10">
        <v>-2414329</v>
      </c>
      <c r="G24" s="10">
        <v>-3800851</v>
      </c>
      <c r="H24" s="10">
        <v>-83000</v>
      </c>
      <c r="I24" s="11">
        <v>-216350</v>
      </c>
      <c r="J24" s="10">
        <f>D24+E24+F24+G24+H24+I24</f>
        <v>-14256063</v>
      </c>
    </row>
    <row r="25" spans="2:9" ht="12.75">
      <c r="B25" s="3"/>
      <c r="D25" s="10"/>
      <c r="E25" s="10"/>
      <c r="F25" s="10"/>
      <c r="G25" s="10"/>
      <c r="H25" s="10"/>
      <c r="I25" s="11"/>
    </row>
    <row r="26" spans="2:10" ht="12.75">
      <c r="B26" s="3" t="s">
        <v>15</v>
      </c>
      <c r="D26" s="10">
        <v>1191233</v>
      </c>
      <c r="E26" s="10">
        <v>98500</v>
      </c>
      <c r="F26" s="10">
        <v>983965</v>
      </c>
      <c r="G26" s="10">
        <v>751249</v>
      </c>
      <c r="H26" s="10">
        <v>12000</v>
      </c>
      <c r="I26" s="11">
        <v>31200</v>
      </c>
      <c r="J26" s="10">
        <f>D26+E26+F26+G26+H26+I26</f>
        <v>3068147</v>
      </c>
    </row>
    <row r="27" spans="2:10" ht="12.75">
      <c r="B27" s="3"/>
      <c r="D27" s="10">
        <v>-1166558</v>
      </c>
      <c r="E27" s="10">
        <v>-87500</v>
      </c>
      <c r="F27" s="10">
        <v>-1034255</v>
      </c>
      <c r="G27" s="10">
        <v>-742430</v>
      </c>
      <c r="H27" s="10">
        <v>-12000</v>
      </c>
      <c r="I27" s="11">
        <v>-31200</v>
      </c>
      <c r="J27" s="10">
        <f>D27+E27+F27+G27+H27+I27</f>
        <v>-3073943</v>
      </c>
    </row>
    <row r="28" spans="2:9" ht="12.75">
      <c r="B28" s="3"/>
      <c r="D28" s="10"/>
      <c r="E28" s="10"/>
      <c r="F28" s="10"/>
      <c r="G28" s="10"/>
      <c r="H28" s="10"/>
      <c r="I28" s="11"/>
    </row>
    <row r="29" spans="2:10" ht="12.75">
      <c r="B29" s="3" t="s">
        <v>16</v>
      </c>
      <c r="D29" s="10">
        <v>2052466</v>
      </c>
      <c r="E29" s="10">
        <v>29500</v>
      </c>
      <c r="F29" s="10">
        <v>1301575</v>
      </c>
      <c r="G29" s="10">
        <v>988452</v>
      </c>
      <c r="H29" s="10">
        <v>15500</v>
      </c>
      <c r="I29" s="11">
        <v>62100</v>
      </c>
      <c r="J29" s="10">
        <f>D29+E29+F29+G29+H29+I29</f>
        <v>4449593</v>
      </c>
    </row>
    <row r="30" spans="2:10" ht="12.75">
      <c r="B30" s="3"/>
      <c r="D30" s="10">
        <v>-2052466</v>
      </c>
      <c r="E30" s="10">
        <v>-29500</v>
      </c>
      <c r="F30" s="10">
        <v>-1301575</v>
      </c>
      <c r="G30" s="10">
        <v>-988452</v>
      </c>
      <c r="H30" s="10">
        <v>-15500</v>
      </c>
      <c r="I30" s="11">
        <v>-62100</v>
      </c>
      <c r="J30" s="10">
        <f>D30+E30+F30+G30+H30+I30</f>
        <v>-4449593</v>
      </c>
    </row>
    <row r="31" spans="2:9" ht="12.75">
      <c r="B31" s="3"/>
      <c r="D31" s="10"/>
      <c r="E31" s="10"/>
      <c r="F31" s="10"/>
      <c r="G31" s="10"/>
      <c r="H31" s="10"/>
      <c r="I31" s="11"/>
    </row>
    <row r="32" spans="2:10" ht="12.75">
      <c r="B32" s="12" t="s">
        <v>18</v>
      </c>
      <c r="C32" s="16"/>
      <c r="D32" s="10">
        <f aca="true" t="shared" si="3" ref="D32:I32">D35+D38+D41</f>
        <v>0</v>
      </c>
      <c r="E32" s="10">
        <f t="shared" si="3"/>
        <v>5000</v>
      </c>
      <c r="F32" s="10">
        <f t="shared" si="3"/>
        <v>100</v>
      </c>
      <c r="G32" s="10">
        <f t="shared" si="3"/>
        <v>8500</v>
      </c>
      <c r="H32" s="10">
        <f t="shared" si="3"/>
        <v>-1000</v>
      </c>
      <c r="I32" s="11">
        <f t="shared" si="3"/>
        <v>0</v>
      </c>
      <c r="J32" s="10">
        <f>D32+E32+F32+G32+H32+I32</f>
        <v>12600</v>
      </c>
    </row>
    <row r="33" spans="2:10" ht="12.75">
      <c r="B33" s="3"/>
      <c r="D33" s="10">
        <f aca="true" t="shared" si="4" ref="D33:I33">D39+D42</f>
        <v>0</v>
      </c>
      <c r="E33" s="10">
        <f t="shared" si="4"/>
        <v>0</v>
      </c>
      <c r="F33" s="10">
        <f t="shared" si="4"/>
        <v>0</v>
      </c>
      <c r="G33" s="10">
        <f t="shared" si="4"/>
        <v>-5000</v>
      </c>
      <c r="H33" s="10">
        <f t="shared" si="4"/>
        <v>0</v>
      </c>
      <c r="I33" s="11">
        <f t="shared" si="4"/>
        <v>0</v>
      </c>
      <c r="J33" s="10">
        <f aca="true" t="shared" si="5" ref="J33:J42">D33+E33+F33+G33+H33+I33</f>
        <v>-5000</v>
      </c>
    </row>
    <row r="34" spans="2:10" ht="12.75">
      <c r="B34" s="3"/>
      <c r="D34" s="10"/>
      <c r="E34" s="10"/>
      <c r="F34" s="10"/>
      <c r="G34" s="10"/>
      <c r="H34" s="10"/>
      <c r="I34" s="11"/>
      <c r="J34" s="10"/>
    </row>
    <row r="35" spans="2:10" ht="12.75">
      <c r="B35" s="3" t="s">
        <v>19</v>
      </c>
      <c r="D35" s="10">
        <v>0</v>
      </c>
      <c r="E35" s="10">
        <v>5000</v>
      </c>
      <c r="F35" s="10">
        <v>100</v>
      </c>
      <c r="G35" s="10">
        <v>3500</v>
      </c>
      <c r="H35" s="10">
        <v>-1000</v>
      </c>
      <c r="I35" s="11">
        <v>0</v>
      </c>
      <c r="J35" s="10">
        <f t="shared" si="5"/>
        <v>7600</v>
      </c>
    </row>
    <row r="36" spans="2:10" ht="12.75">
      <c r="B36" s="3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1">
        <v>0</v>
      </c>
      <c r="J36" s="10">
        <f t="shared" si="5"/>
        <v>0</v>
      </c>
    </row>
    <row r="37" spans="2:10" ht="12.75">
      <c r="B37" s="3"/>
      <c r="D37" s="10"/>
      <c r="E37" s="10"/>
      <c r="F37" s="10"/>
      <c r="G37" s="10"/>
      <c r="H37" s="10"/>
      <c r="I37" s="11"/>
      <c r="J37" s="10"/>
    </row>
    <row r="38" spans="2:10" ht="12.75">
      <c r="B38" s="3" t="s">
        <v>15</v>
      </c>
      <c r="D38" s="10">
        <v>0</v>
      </c>
      <c r="E38" s="10">
        <v>0</v>
      </c>
      <c r="F38" s="10">
        <v>0</v>
      </c>
      <c r="G38" s="10">
        <v>5000</v>
      </c>
      <c r="H38" s="10">
        <v>0</v>
      </c>
      <c r="I38" s="11">
        <v>0</v>
      </c>
      <c r="J38" s="10">
        <f t="shared" si="5"/>
        <v>5000</v>
      </c>
    </row>
    <row r="39" spans="2:10" ht="12.75">
      <c r="B39" s="3"/>
      <c r="D39" s="10">
        <v>0</v>
      </c>
      <c r="E39" s="10">
        <v>0</v>
      </c>
      <c r="F39" s="10">
        <v>0</v>
      </c>
      <c r="G39" s="10">
        <v>-5000</v>
      </c>
      <c r="H39" s="10">
        <v>0</v>
      </c>
      <c r="I39" s="11">
        <v>0</v>
      </c>
      <c r="J39" s="10">
        <f t="shared" si="5"/>
        <v>-5000</v>
      </c>
    </row>
    <row r="40" spans="2:10" ht="12.75">
      <c r="B40" s="3"/>
      <c r="D40" s="10"/>
      <c r="E40" s="10"/>
      <c r="F40" s="10"/>
      <c r="G40" s="10"/>
      <c r="H40" s="10"/>
      <c r="I40" s="11"/>
      <c r="J40" s="10"/>
    </row>
    <row r="41" spans="2:10" ht="12.75">
      <c r="B41" s="3" t="s">
        <v>16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0</v>
      </c>
      <c r="J41" s="10">
        <f t="shared" si="5"/>
        <v>0</v>
      </c>
    </row>
    <row r="42" spans="2:10" ht="12.75">
      <c r="B42" s="3"/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1">
        <v>0</v>
      </c>
      <c r="J42" s="10">
        <f t="shared" si="5"/>
        <v>0</v>
      </c>
    </row>
    <row r="43" spans="2:9" ht="12.75">
      <c r="B43" s="3"/>
      <c r="D43" s="10"/>
      <c r="E43" s="10"/>
      <c r="F43" s="10"/>
      <c r="G43" s="10"/>
      <c r="H43" s="10"/>
      <c r="I43" s="11"/>
    </row>
    <row r="44" spans="2:9" ht="12.75">
      <c r="B44" s="3"/>
      <c r="D44" s="10"/>
      <c r="E44" s="10"/>
      <c r="F44" s="10"/>
      <c r="G44" s="10"/>
      <c r="H44" s="10"/>
      <c r="I44" s="11"/>
    </row>
    <row r="45" spans="2:10" ht="12.75">
      <c r="B45" s="3" t="s">
        <v>20</v>
      </c>
      <c r="D45" s="10">
        <f>D48+D61+D75</f>
        <v>56047515</v>
      </c>
      <c r="E45" s="10">
        <f>E48+E61+E75</f>
        <v>29257994</v>
      </c>
      <c r="F45" s="10">
        <f>F48+F61+F75</f>
        <v>19644911</v>
      </c>
      <c r="G45" s="10">
        <f>G48+G61+G75</f>
        <v>42525837</v>
      </c>
      <c r="H45" s="10">
        <f>H48+H61+H75</f>
        <v>1570947</v>
      </c>
      <c r="I45" s="11">
        <f>I48+I61+I75</f>
        <v>1870941</v>
      </c>
      <c r="J45" s="10">
        <f aca="true" t="shared" si="6" ref="J45:J58">D45+E45+F45+G45+H45+I45</f>
        <v>150918145</v>
      </c>
    </row>
    <row r="46" spans="2:10" ht="12.75">
      <c r="B46" s="12" t="s">
        <v>12</v>
      </c>
      <c r="C46" s="13"/>
      <c r="D46" s="14">
        <f>D49+D62+D76</f>
        <v>-53843742</v>
      </c>
      <c r="E46" s="14">
        <f>E49+E62+E76</f>
        <v>-28620304</v>
      </c>
      <c r="F46" s="14">
        <f>F49+F62+F76</f>
        <v>-19149148</v>
      </c>
      <c r="G46" s="14">
        <f>G49+G62+G76</f>
        <v>-41111398</v>
      </c>
      <c r="H46" s="14">
        <f>H49+H62+H76</f>
        <v>-1532547</v>
      </c>
      <c r="I46" s="15">
        <f>I49+I62+I76</f>
        <v>-1805971</v>
      </c>
      <c r="J46" s="14">
        <f t="shared" si="6"/>
        <v>-146063110</v>
      </c>
    </row>
    <row r="47" spans="2:9" ht="12.75">
      <c r="B47" s="3"/>
      <c r="D47" s="10"/>
      <c r="E47" s="10"/>
      <c r="F47" s="10"/>
      <c r="G47" s="10"/>
      <c r="H47" s="10"/>
      <c r="I47" s="11"/>
    </row>
    <row r="48" spans="2:10" ht="12.75">
      <c r="B48" s="12" t="s">
        <v>13</v>
      </c>
      <c r="C48" s="16"/>
      <c r="D48" s="10">
        <f>D51+D54+D57</f>
        <v>18057364</v>
      </c>
      <c r="E48" s="10">
        <f aca="true" t="shared" si="7" ref="E48:I49">E51+E54+E57</f>
        <v>25191542</v>
      </c>
      <c r="F48" s="10">
        <f t="shared" si="7"/>
        <v>5978028</v>
      </c>
      <c r="G48" s="10">
        <f t="shared" si="7"/>
        <v>15642273</v>
      </c>
      <c r="H48" s="10">
        <f t="shared" si="7"/>
        <v>820753</v>
      </c>
      <c r="I48" s="11">
        <f t="shared" si="7"/>
        <v>696440</v>
      </c>
      <c r="J48" s="10">
        <f t="shared" si="6"/>
        <v>66386400</v>
      </c>
    </row>
    <row r="49" spans="2:10" ht="12.75">
      <c r="B49" s="3"/>
      <c r="D49" s="10">
        <f>D52+D55+D58</f>
        <v>-17494765</v>
      </c>
      <c r="E49" s="10">
        <f t="shared" si="7"/>
        <v>-24755342</v>
      </c>
      <c r="F49" s="10">
        <f t="shared" si="7"/>
        <v>-5822465</v>
      </c>
      <c r="G49" s="10">
        <f t="shared" si="7"/>
        <v>-15253261</v>
      </c>
      <c r="H49" s="10">
        <f t="shared" si="7"/>
        <v>-802503</v>
      </c>
      <c r="I49" s="11">
        <f t="shared" si="7"/>
        <v>-679970</v>
      </c>
      <c r="J49" s="10">
        <f t="shared" si="6"/>
        <v>-64808306</v>
      </c>
    </row>
    <row r="50" spans="2:9" ht="12.75">
      <c r="B50" s="3"/>
      <c r="D50" s="10"/>
      <c r="E50" s="10"/>
      <c r="F50" s="10"/>
      <c r="G50" s="10"/>
      <c r="H50" s="10"/>
      <c r="I50" s="11"/>
    </row>
    <row r="51" spans="2:10" ht="12.75">
      <c r="B51" s="3" t="s">
        <v>14</v>
      </c>
      <c r="D51" s="10">
        <v>17502773</v>
      </c>
      <c r="E51" s="10">
        <v>21192379</v>
      </c>
      <c r="F51" s="10">
        <v>4484749</v>
      </c>
      <c r="G51" s="10">
        <v>14624504</v>
      </c>
      <c r="H51" s="10">
        <v>722284</v>
      </c>
      <c r="I51" s="11">
        <v>668490</v>
      </c>
      <c r="J51" s="10">
        <f t="shared" si="6"/>
        <v>59195179</v>
      </c>
    </row>
    <row r="52" spans="2:10" ht="12.75">
      <c r="B52" s="3"/>
      <c r="D52" s="10">
        <v>-16956694</v>
      </c>
      <c r="E52" s="10">
        <v>-20767079</v>
      </c>
      <c r="F52" s="10">
        <v>-4356699</v>
      </c>
      <c r="G52" s="10">
        <v>-14238299</v>
      </c>
      <c r="H52" s="10">
        <v>-701534</v>
      </c>
      <c r="I52" s="11">
        <v>-649020</v>
      </c>
      <c r="J52" s="10">
        <f t="shared" si="6"/>
        <v>-57669325</v>
      </c>
    </row>
    <row r="53" spans="2:9" ht="12.75">
      <c r="B53" s="3"/>
      <c r="D53" s="10"/>
      <c r="E53" s="10"/>
      <c r="F53" s="10"/>
      <c r="G53" s="10"/>
      <c r="H53" s="10"/>
      <c r="I53" s="11"/>
    </row>
    <row r="54" spans="2:10" ht="12.75">
      <c r="B54" s="3" t="s">
        <v>15</v>
      </c>
      <c r="D54" s="10">
        <v>134181</v>
      </c>
      <c r="E54" s="10">
        <v>2104914</v>
      </c>
      <c r="F54" s="10">
        <v>695643</v>
      </c>
      <c r="G54" s="10">
        <v>299254</v>
      </c>
      <c r="H54" s="10">
        <v>15500</v>
      </c>
      <c r="I54" s="11">
        <v>7750</v>
      </c>
      <c r="J54" s="10">
        <f t="shared" si="6"/>
        <v>3257242</v>
      </c>
    </row>
    <row r="55" spans="2:10" ht="12.75">
      <c r="B55" s="3"/>
      <c r="D55" s="10">
        <v>-117661</v>
      </c>
      <c r="E55" s="10">
        <v>-2094014</v>
      </c>
      <c r="F55" s="10">
        <v>-668130</v>
      </c>
      <c r="G55" s="10">
        <v>-296447</v>
      </c>
      <c r="H55" s="10">
        <v>-18000</v>
      </c>
      <c r="I55" s="11">
        <v>-10750</v>
      </c>
      <c r="J55" s="10">
        <f t="shared" si="6"/>
        <v>-3205002</v>
      </c>
    </row>
    <row r="56" spans="2:9" ht="12.75">
      <c r="B56" s="3"/>
      <c r="D56" s="10"/>
      <c r="E56" s="10"/>
      <c r="F56" s="10"/>
      <c r="G56" s="10"/>
      <c r="H56" s="10"/>
      <c r="I56" s="11"/>
    </row>
    <row r="57" spans="2:10" ht="12.75">
      <c r="B57" s="3" t="s">
        <v>16</v>
      </c>
      <c r="D57" s="10">
        <v>420410</v>
      </c>
      <c r="E57" s="10">
        <v>1894249</v>
      </c>
      <c r="F57" s="10">
        <v>797636</v>
      </c>
      <c r="G57" s="10">
        <v>718515</v>
      </c>
      <c r="H57" s="10">
        <v>82969</v>
      </c>
      <c r="I57" s="11">
        <v>20200</v>
      </c>
      <c r="J57" s="10">
        <f t="shared" si="6"/>
        <v>3933979</v>
      </c>
    </row>
    <row r="58" spans="2:10" ht="12.75">
      <c r="B58" s="3"/>
      <c r="D58" s="10">
        <v>-420410</v>
      </c>
      <c r="E58" s="10">
        <v>-1894249</v>
      </c>
      <c r="F58" s="10">
        <v>-797636</v>
      </c>
      <c r="G58" s="10">
        <v>-718515</v>
      </c>
      <c r="H58" s="10">
        <v>-82969</v>
      </c>
      <c r="I58" s="11">
        <v>-20200</v>
      </c>
      <c r="J58" s="10">
        <f t="shared" si="6"/>
        <v>-3933979</v>
      </c>
    </row>
    <row r="59" spans="2:9" ht="12.75">
      <c r="B59" s="3"/>
      <c r="D59" s="10"/>
      <c r="E59" s="10"/>
      <c r="F59" s="10"/>
      <c r="G59" s="10"/>
      <c r="H59" s="10"/>
      <c r="I59" s="11"/>
    </row>
    <row r="60" spans="2:9" ht="12.75">
      <c r="B60" s="3"/>
      <c r="D60" s="10"/>
      <c r="E60" s="10"/>
      <c r="F60" s="10"/>
      <c r="G60" s="10"/>
      <c r="H60" s="10"/>
      <c r="I60" s="11"/>
    </row>
    <row r="61" spans="2:10" ht="12.75">
      <c r="B61" s="12" t="s">
        <v>17</v>
      </c>
      <c r="C61" s="16"/>
      <c r="D61" s="10">
        <f aca="true" t="shared" si="8" ref="D61:I62">D64+D67+D70</f>
        <v>37979901</v>
      </c>
      <c r="E61" s="10">
        <f t="shared" si="8"/>
        <v>3992602</v>
      </c>
      <c r="F61" s="10">
        <f t="shared" si="8"/>
        <v>13652633</v>
      </c>
      <c r="G61" s="10">
        <f t="shared" si="8"/>
        <v>26858414</v>
      </c>
      <c r="H61" s="10">
        <f t="shared" si="8"/>
        <v>750194</v>
      </c>
      <c r="I61" s="11">
        <f t="shared" si="8"/>
        <v>1174501</v>
      </c>
      <c r="J61" s="10">
        <f aca="true" t="shared" si="9" ref="J61:J76">D61+E61+F61+G61+H61+I61</f>
        <v>84408245</v>
      </c>
    </row>
    <row r="62" spans="2:10" ht="12.75">
      <c r="B62" s="3"/>
      <c r="D62" s="10">
        <f t="shared" si="8"/>
        <v>-36344977</v>
      </c>
      <c r="E62" s="10">
        <f>E65+E68+E71</f>
        <v>-3791112</v>
      </c>
      <c r="F62" s="10">
        <f>F65+F68+F71</f>
        <v>-13316683</v>
      </c>
      <c r="G62" s="10">
        <f>G65+G68+G71</f>
        <v>-25837137</v>
      </c>
      <c r="H62" s="10">
        <f>H65+H68+H71</f>
        <v>-730044</v>
      </c>
      <c r="I62" s="11">
        <f>I65+I68+I71</f>
        <v>-1126001</v>
      </c>
      <c r="J62" s="10">
        <f t="shared" si="9"/>
        <v>-81145954</v>
      </c>
    </row>
    <row r="63" spans="2:9" ht="12.75">
      <c r="B63" s="3"/>
      <c r="D63" s="10"/>
      <c r="E63" s="10"/>
      <c r="F63" s="10"/>
      <c r="G63" s="10"/>
      <c r="H63" s="10"/>
      <c r="I63" s="11"/>
    </row>
    <row r="64" spans="2:10" ht="12.75">
      <c r="B64" s="3" t="s">
        <v>14</v>
      </c>
      <c r="D64" s="10">
        <v>36000005</v>
      </c>
      <c r="E64" s="10">
        <v>3801852</v>
      </c>
      <c r="F64" s="10">
        <v>10204655</v>
      </c>
      <c r="G64" s="10">
        <v>24682722</v>
      </c>
      <c r="H64" s="10">
        <v>729794</v>
      </c>
      <c r="I64" s="11">
        <v>1082446</v>
      </c>
      <c r="J64" s="10">
        <f t="shared" si="9"/>
        <v>76501474</v>
      </c>
    </row>
    <row r="65" spans="2:10" ht="12.75">
      <c r="B65" s="3"/>
      <c r="D65" s="10">
        <v>-34427358</v>
      </c>
      <c r="E65" s="10">
        <v>-3618862</v>
      </c>
      <c r="F65" s="10">
        <v>-9914015</v>
      </c>
      <c r="G65" s="10">
        <v>-23712145</v>
      </c>
      <c r="H65" s="10">
        <v>-711294</v>
      </c>
      <c r="I65" s="11">
        <v>-1036946</v>
      </c>
      <c r="J65" s="10">
        <f t="shared" si="9"/>
        <v>-73420620</v>
      </c>
    </row>
    <row r="66" spans="2:9" ht="12.75">
      <c r="B66" s="3"/>
      <c r="D66" s="10"/>
      <c r="E66" s="10"/>
      <c r="F66" s="10"/>
      <c r="G66" s="10"/>
      <c r="H66" s="10"/>
      <c r="I66" s="11"/>
    </row>
    <row r="67" spans="2:10" ht="12.75">
      <c r="B67" s="3" t="s">
        <v>15</v>
      </c>
      <c r="D67" s="10">
        <v>697436</v>
      </c>
      <c r="E67" s="10">
        <v>87350</v>
      </c>
      <c r="F67" s="10">
        <v>1620190</v>
      </c>
      <c r="G67" s="10">
        <v>794648</v>
      </c>
      <c r="H67" s="10">
        <v>4150</v>
      </c>
      <c r="I67" s="11">
        <v>41000</v>
      </c>
      <c r="J67" s="10">
        <f t="shared" si="9"/>
        <v>3244774</v>
      </c>
    </row>
    <row r="68" spans="2:10" ht="12.75">
      <c r="B68" s="3"/>
      <c r="D68" s="10">
        <v>-635159</v>
      </c>
      <c r="E68" s="10">
        <v>-68850</v>
      </c>
      <c r="F68" s="10">
        <v>-1574880</v>
      </c>
      <c r="G68" s="10">
        <v>-743948</v>
      </c>
      <c r="H68" s="10">
        <v>-2500</v>
      </c>
      <c r="I68" s="11">
        <v>-38000</v>
      </c>
      <c r="J68" s="10">
        <f t="shared" si="9"/>
        <v>-3063337</v>
      </c>
    </row>
    <row r="69" spans="2:9" ht="12.75">
      <c r="B69" s="3"/>
      <c r="D69" s="10"/>
      <c r="E69" s="10"/>
      <c r="F69" s="10"/>
      <c r="G69" s="10"/>
      <c r="H69" s="10"/>
      <c r="I69" s="11"/>
    </row>
    <row r="70" spans="2:10" ht="12.75">
      <c r="B70" s="3" t="s">
        <v>16</v>
      </c>
      <c r="D70" s="10">
        <v>1282460</v>
      </c>
      <c r="E70" s="10">
        <v>103400</v>
      </c>
      <c r="F70" s="10">
        <v>1827788</v>
      </c>
      <c r="G70" s="10">
        <v>1381044</v>
      </c>
      <c r="H70" s="10">
        <v>16250</v>
      </c>
      <c r="I70" s="11">
        <v>51055</v>
      </c>
      <c r="J70" s="10">
        <f t="shared" si="9"/>
        <v>4661997</v>
      </c>
    </row>
    <row r="71" spans="2:10" ht="12.75">
      <c r="B71" s="3"/>
      <c r="D71" s="10">
        <v>-1282460</v>
      </c>
      <c r="E71" s="10">
        <v>-103400</v>
      </c>
      <c r="F71" s="10">
        <v>-1827788</v>
      </c>
      <c r="G71" s="10">
        <v>-1381044</v>
      </c>
      <c r="H71" s="10">
        <v>-16250</v>
      </c>
      <c r="I71" s="11">
        <v>-51055</v>
      </c>
      <c r="J71" s="10">
        <f t="shared" si="9"/>
        <v>-4661997</v>
      </c>
    </row>
    <row r="72" spans="2:10" ht="12.75">
      <c r="B72" s="3"/>
      <c r="D72" s="4"/>
      <c r="E72" s="4"/>
      <c r="F72" s="4" t="s">
        <v>1</v>
      </c>
      <c r="G72" s="4" t="s">
        <v>2</v>
      </c>
      <c r="H72" s="4"/>
      <c r="I72" s="5" t="s">
        <v>3</v>
      </c>
      <c r="J72" s="4"/>
    </row>
    <row r="73" spans="2:10" ht="12.75">
      <c r="B73" s="3"/>
      <c r="D73" s="6" t="s">
        <v>4</v>
      </c>
      <c r="E73" s="6" t="s">
        <v>5</v>
      </c>
      <c r="F73" s="6" t="s">
        <v>6</v>
      </c>
      <c r="G73" s="6" t="s">
        <v>7</v>
      </c>
      <c r="H73" s="6" t="s">
        <v>8</v>
      </c>
      <c r="I73" s="7" t="s">
        <v>9</v>
      </c>
      <c r="J73" s="6" t="s">
        <v>10</v>
      </c>
    </row>
    <row r="74" spans="2:9" ht="12.75">
      <c r="B74" s="3"/>
      <c r="D74" s="10"/>
      <c r="E74" s="10"/>
      <c r="F74" s="10"/>
      <c r="G74" s="10"/>
      <c r="H74" s="10"/>
      <c r="I74" s="11"/>
    </row>
    <row r="75" spans="2:10" ht="12.75">
      <c r="B75" s="12" t="s">
        <v>18</v>
      </c>
      <c r="C75" s="16"/>
      <c r="D75" s="10">
        <f aca="true" t="shared" si="10" ref="D75:I76">D78+D81+D84</f>
        <v>10250</v>
      </c>
      <c r="E75" s="10">
        <f t="shared" si="10"/>
        <v>73850</v>
      </c>
      <c r="F75" s="10">
        <f t="shared" si="10"/>
        <v>14250</v>
      </c>
      <c r="G75" s="10">
        <f t="shared" si="10"/>
        <v>25150</v>
      </c>
      <c r="H75" s="10">
        <f t="shared" si="10"/>
        <v>0</v>
      </c>
      <c r="I75" s="11">
        <f t="shared" si="10"/>
        <v>0</v>
      </c>
      <c r="J75" s="10">
        <f t="shared" si="9"/>
        <v>123500</v>
      </c>
    </row>
    <row r="76" spans="2:10" ht="12.75">
      <c r="B76" s="3"/>
      <c r="D76" s="10">
        <f t="shared" si="10"/>
        <v>-4000</v>
      </c>
      <c r="E76" s="10">
        <f t="shared" si="10"/>
        <v>-73850</v>
      </c>
      <c r="F76" s="10">
        <f t="shared" si="10"/>
        <v>-10000</v>
      </c>
      <c r="G76" s="10">
        <f t="shared" si="10"/>
        <v>-21000</v>
      </c>
      <c r="H76" s="10">
        <f t="shared" si="10"/>
        <v>0</v>
      </c>
      <c r="I76" s="11">
        <f t="shared" si="10"/>
        <v>0</v>
      </c>
      <c r="J76" s="10">
        <f t="shared" si="9"/>
        <v>-108850</v>
      </c>
    </row>
    <row r="77" spans="2:9" ht="12.75">
      <c r="B77" s="3"/>
      <c r="D77" s="10"/>
      <c r="E77" s="10"/>
      <c r="F77" s="10"/>
      <c r="G77" s="10"/>
      <c r="H77" s="10"/>
      <c r="I77" s="11"/>
    </row>
    <row r="78" spans="2:10" ht="12.75">
      <c r="B78" s="3" t="s">
        <v>14</v>
      </c>
      <c r="D78" s="10">
        <v>0</v>
      </c>
      <c r="E78" s="10">
        <v>73850</v>
      </c>
      <c r="F78" s="10">
        <v>0</v>
      </c>
      <c r="G78" s="10">
        <v>20000</v>
      </c>
      <c r="H78" s="10">
        <v>0</v>
      </c>
      <c r="I78" s="11">
        <v>0</v>
      </c>
      <c r="J78" s="10">
        <f aca="true" t="shared" si="11" ref="J78:J94">D78+E78+F78+G78+H78+I78</f>
        <v>93850</v>
      </c>
    </row>
    <row r="79" spans="2:10" ht="12.75">
      <c r="B79" s="3"/>
      <c r="D79" s="10">
        <v>0</v>
      </c>
      <c r="E79" s="10">
        <v>-73850</v>
      </c>
      <c r="F79" s="10">
        <v>0</v>
      </c>
      <c r="G79" s="10">
        <v>-20000</v>
      </c>
      <c r="H79" s="10">
        <v>0</v>
      </c>
      <c r="I79" s="11">
        <v>0</v>
      </c>
      <c r="J79" s="10">
        <f t="shared" si="11"/>
        <v>-93850</v>
      </c>
    </row>
    <row r="80" spans="2:9" ht="12.75">
      <c r="B80" s="3"/>
      <c r="D80" s="10"/>
      <c r="E80" s="10"/>
      <c r="F80" s="10"/>
      <c r="G80" s="10"/>
      <c r="H80" s="10"/>
      <c r="I80" s="11"/>
    </row>
    <row r="81" spans="2:10" ht="12.75">
      <c r="B81" s="3" t="s">
        <v>15</v>
      </c>
      <c r="D81" s="10">
        <v>4250</v>
      </c>
      <c r="E81" s="10">
        <v>0</v>
      </c>
      <c r="F81" s="10">
        <v>13250</v>
      </c>
      <c r="G81" s="10">
        <v>1000</v>
      </c>
      <c r="H81" s="10">
        <v>0</v>
      </c>
      <c r="I81" s="11">
        <v>0</v>
      </c>
      <c r="J81" s="10">
        <f t="shared" si="11"/>
        <v>18500</v>
      </c>
    </row>
    <row r="82" spans="2:10" ht="12.75">
      <c r="B82" s="3"/>
      <c r="D82" s="10">
        <v>-4000</v>
      </c>
      <c r="E82" s="10">
        <v>0</v>
      </c>
      <c r="F82" s="10">
        <v>-10000</v>
      </c>
      <c r="G82" s="10">
        <v>-1000</v>
      </c>
      <c r="H82" s="10">
        <v>0</v>
      </c>
      <c r="I82" s="11">
        <v>0</v>
      </c>
      <c r="J82" s="10">
        <f t="shared" si="11"/>
        <v>-15000</v>
      </c>
    </row>
    <row r="83" spans="2:9" ht="12.75">
      <c r="B83" s="3"/>
      <c r="D83" s="10"/>
      <c r="E83" s="10"/>
      <c r="F83" s="10"/>
      <c r="G83" s="10"/>
      <c r="H83" s="10"/>
      <c r="I83" s="11"/>
    </row>
    <row r="84" spans="2:10" ht="12.75">
      <c r="B84" s="3" t="s">
        <v>16</v>
      </c>
      <c r="D84" s="10">
        <v>6000</v>
      </c>
      <c r="E84" s="10">
        <v>0</v>
      </c>
      <c r="F84" s="10">
        <v>1000</v>
      </c>
      <c r="G84" s="10">
        <v>4150</v>
      </c>
      <c r="H84" s="10">
        <v>0</v>
      </c>
      <c r="I84" s="11">
        <v>0</v>
      </c>
      <c r="J84" s="10">
        <f t="shared" si="11"/>
        <v>11150</v>
      </c>
    </row>
    <row r="85" spans="2:10" ht="12.75">
      <c r="B85" s="3"/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1">
        <v>0</v>
      </c>
      <c r="J85" s="10">
        <f t="shared" si="11"/>
        <v>0</v>
      </c>
    </row>
    <row r="86" spans="2:9" ht="12.75">
      <c r="B86" s="3"/>
      <c r="D86" s="10"/>
      <c r="E86" s="10"/>
      <c r="F86" s="10"/>
      <c r="G86" s="10"/>
      <c r="H86" s="10"/>
      <c r="I86" s="11"/>
    </row>
    <row r="87" spans="2:10" ht="12.75">
      <c r="B87" s="3" t="s">
        <v>21</v>
      </c>
      <c r="D87" s="10">
        <f aca="true" t="shared" si="12" ref="D87:I87">D91+D94+D104+D112+D97+D107+D114+D102</f>
        <v>1340150</v>
      </c>
      <c r="E87" s="10">
        <f t="shared" si="12"/>
        <v>226402</v>
      </c>
      <c r="F87" s="10">
        <f t="shared" si="12"/>
        <v>666765</v>
      </c>
      <c r="G87" s="10">
        <f t="shared" si="12"/>
        <v>419536</v>
      </c>
      <c r="H87" s="10">
        <f t="shared" si="12"/>
        <v>11000</v>
      </c>
      <c r="I87" s="11">
        <f t="shared" si="12"/>
        <v>54250</v>
      </c>
      <c r="J87" s="10">
        <f t="shared" si="11"/>
        <v>2718103</v>
      </c>
    </row>
    <row r="88" spans="2:10" ht="12.75">
      <c r="B88" s="12"/>
      <c r="C88" s="13"/>
      <c r="D88" s="14">
        <f aca="true" t="shared" si="13" ref="D88:I88">D92+D95+D105+D115+D98+D108+D113+D103</f>
        <v>-1337475</v>
      </c>
      <c r="E88" s="14">
        <f t="shared" si="13"/>
        <v>-225902</v>
      </c>
      <c r="F88" s="14">
        <f t="shared" si="13"/>
        <v>-656760</v>
      </c>
      <c r="G88" s="14">
        <f t="shared" si="13"/>
        <v>-414536</v>
      </c>
      <c r="H88" s="14">
        <f t="shared" si="13"/>
        <v>-11000</v>
      </c>
      <c r="I88" s="15">
        <f t="shared" si="13"/>
        <v>-54250</v>
      </c>
      <c r="J88" s="14">
        <f t="shared" si="11"/>
        <v>-2699923</v>
      </c>
    </row>
    <row r="89" spans="2:9" ht="12.75">
      <c r="B89" s="12" t="s">
        <v>22</v>
      </c>
      <c r="D89" s="10"/>
      <c r="E89" s="10"/>
      <c r="F89" s="10"/>
      <c r="G89" s="10"/>
      <c r="H89" s="10"/>
      <c r="I89" s="11"/>
    </row>
    <row r="90" spans="2:9" ht="12.75">
      <c r="B90" s="3"/>
      <c r="D90" s="10"/>
      <c r="E90" s="10"/>
      <c r="F90" s="10"/>
      <c r="G90" s="10"/>
      <c r="H90" s="10"/>
      <c r="I90" s="11"/>
    </row>
    <row r="91" spans="2:10" ht="12.75">
      <c r="B91" s="3" t="s">
        <v>14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1">
        <v>0</v>
      </c>
      <c r="J91" s="10">
        <f t="shared" si="11"/>
        <v>0</v>
      </c>
    </row>
    <row r="92" spans="2:10" ht="12.75">
      <c r="B92" s="3"/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  <c r="J92" s="10">
        <f t="shared" si="11"/>
        <v>0</v>
      </c>
    </row>
    <row r="93" spans="2:10" ht="12.75">
      <c r="B93" s="3"/>
      <c r="D93" s="10"/>
      <c r="E93" s="10"/>
      <c r="F93" s="10"/>
      <c r="G93" s="10"/>
      <c r="H93" s="10"/>
      <c r="I93" s="11"/>
      <c r="J93" s="10"/>
    </row>
    <row r="94" spans="2:10" ht="12.75">
      <c r="B94" s="3" t="s">
        <v>15</v>
      </c>
      <c r="D94" s="10">
        <v>-325</v>
      </c>
      <c r="E94" s="10">
        <v>190402</v>
      </c>
      <c r="F94" s="10">
        <v>206216</v>
      </c>
      <c r="G94" s="10">
        <v>44355</v>
      </c>
      <c r="H94" s="10">
        <v>1000</v>
      </c>
      <c r="I94" s="11">
        <v>11750</v>
      </c>
      <c r="J94" s="10">
        <f t="shared" si="11"/>
        <v>453398</v>
      </c>
    </row>
    <row r="95" spans="2:10" ht="12.75">
      <c r="B95" s="3"/>
      <c r="D95" s="10">
        <v>0</v>
      </c>
      <c r="E95" s="10">
        <v>-190402</v>
      </c>
      <c r="F95" s="10">
        <v>-206216</v>
      </c>
      <c r="G95" s="10">
        <v>-44355</v>
      </c>
      <c r="H95" s="10">
        <v>-1000</v>
      </c>
      <c r="I95" s="11">
        <v>-11750</v>
      </c>
      <c r="J95" s="10">
        <v>0</v>
      </c>
    </row>
    <row r="96" spans="2:10" ht="12.75">
      <c r="B96" s="3"/>
      <c r="D96" s="10"/>
      <c r="E96" s="10"/>
      <c r="F96" s="10"/>
      <c r="G96" s="10"/>
      <c r="H96" s="10"/>
      <c r="I96" s="11"/>
      <c r="J96" s="10"/>
    </row>
    <row r="97" spans="2:10" ht="12.75">
      <c r="B97" s="3" t="s">
        <v>16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1">
        <v>0</v>
      </c>
      <c r="J97" s="10">
        <f>D97+E97+F97+G97+H97+I97</f>
        <v>0</v>
      </c>
    </row>
    <row r="98" spans="2:10" ht="12.75">
      <c r="B98" s="3"/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1">
        <v>0</v>
      </c>
      <c r="J98" s="10">
        <f>D98+E98+F98+G98+H98+I98</f>
        <v>0</v>
      </c>
    </row>
    <row r="99" spans="2:10" ht="12.75">
      <c r="B99" s="3"/>
      <c r="D99" s="10"/>
      <c r="E99" s="10"/>
      <c r="F99" s="10"/>
      <c r="G99" s="10"/>
      <c r="H99" s="10"/>
      <c r="I99" s="11"/>
      <c r="J99" s="10"/>
    </row>
    <row r="100" spans="2:9" ht="12.75">
      <c r="B100" s="12" t="s">
        <v>23</v>
      </c>
      <c r="D100" s="10"/>
      <c r="E100" s="10"/>
      <c r="F100" s="10"/>
      <c r="G100" s="10"/>
      <c r="H100" s="10"/>
      <c r="I100" s="11"/>
    </row>
    <row r="101" spans="2:9" ht="12.75">
      <c r="B101" s="3"/>
      <c r="D101" s="10"/>
      <c r="E101" s="10"/>
      <c r="F101" s="10"/>
      <c r="G101" s="10"/>
      <c r="H101" s="10"/>
      <c r="I101" s="11"/>
    </row>
    <row r="102" spans="2:10" ht="12.75">
      <c r="B102" s="3" t="s">
        <v>14</v>
      </c>
      <c r="D102" s="10">
        <v>1337475</v>
      </c>
      <c r="E102" s="10">
        <v>35500</v>
      </c>
      <c r="F102" s="10">
        <v>450544</v>
      </c>
      <c r="G102" s="10">
        <v>370181</v>
      </c>
      <c r="H102" s="10">
        <v>10000</v>
      </c>
      <c r="I102" s="11">
        <v>42500</v>
      </c>
      <c r="J102" s="10">
        <f>D102+E102+F102+G102+H102+I102</f>
        <v>2246200</v>
      </c>
    </row>
    <row r="103" spans="2:10" ht="12.75">
      <c r="B103" s="3"/>
      <c r="D103" s="10">
        <v>-1337475</v>
      </c>
      <c r="E103" s="10">
        <v>-35500</v>
      </c>
      <c r="F103" s="10">
        <v>-450544</v>
      </c>
      <c r="G103" s="10">
        <v>-370181</v>
      </c>
      <c r="H103" s="10">
        <v>-10000</v>
      </c>
      <c r="I103" s="11">
        <v>-42500</v>
      </c>
      <c r="J103" s="10">
        <f>D103+E103+F103+G103+H103+I103</f>
        <v>-2246200</v>
      </c>
    </row>
    <row r="104" spans="2:10" ht="12.75">
      <c r="B104" s="3" t="s">
        <v>15</v>
      </c>
      <c r="D104" s="10">
        <v>3000</v>
      </c>
      <c r="E104" s="10">
        <v>500</v>
      </c>
      <c r="F104" s="10">
        <v>8000</v>
      </c>
      <c r="G104" s="10">
        <v>5000</v>
      </c>
      <c r="H104" s="10">
        <v>0</v>
      </c>
      <c r="I104" s="11">
        <v>0</v>
      </c>
      <c r="J104" s="10">
        <f>D104+E104+F104+G104+H104+I104</f>
        <v>16500</v>
      </c>
    </row>
    <row r="105" spans="2:10" ht="12.75">
      <c r="B105" s="3"/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1">
        <v>0</v>
      </c>
      <c r="J105" s="10">
        <f>D105+E105+F105+G105+H105+I105</f>
        <v>0</v>
      </c>
    </row>
    <row r="106" spans="2:10" ht="12.75">
      <c r="B106" s="3"/>
      <c r="D106" s="10"/>
      <c r="E106" s="10"/>
      <c r="F106" s="10"/>
      <c r="G106" s="10"/>
      <c r="H106" s="10"/>
      <c r="I106" s="11"/>
      <c r="J106" s="10"/>
    </row>
    <row r="107" spans="2:10" ht="12.75">
      <c r="B107" s="3" t="s">
        <v>16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1">
        <v>0</v>
      </c>
      <c r="J107" s="10">
        <f>D107+E107+F107+G107+H107+I107</f>
        <v>0</v>
      </c>
    </row>
    <row r="108" spans="2:10" ht="12.75">
      <c r="B108" s="3"/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1">
        <v>0</v>
      </c>
      <c r="J108" s="10">
        <f>D108+E108+F108+G108+H108+I108</f>
        <v>0</v>
      </c>
    </row>
    <row r="109" spans="2:10" ht="12.75">
      <c r="B109" s="3"/>
      <c r="D109" s="10"/>
      <c r="E109" s="10"/>
      <c r="F109" s="10"/>
      <c r="G109" s="10"/>
      <c r="H109" s="10"/>
      <c r="I109" s="11"/>
      <c r="J109" s="10"/>
    </row>
    <row r="110" spans="2:9" ht="12.75">
      <c r="B110" s="12" t="s">
        <v>24</v>
      </c>
      <c r="D110" s="10"/>
      <c r="E110" s="10"/>
      <c r="F110" s="10"/>
      <c r="G110" s="10"/>
      <c r="H110" s="10"/>
      <c r="I110" s="11"/>
    </row>
    <row r="111" spans="2:9" ht="12.75">
      <c r="B111" s="3"/>
      <c r="D111" s="10"/>
      <c r="E111" s="10"/>
      <c r="F111" s="10"/>
      <c r="G111" s="10"/>
      <c r="H111" s="10"/>
      <c r="I111" s="11"/>
    </row>
    <row r="112" spans="2:10" ht="12.75">
      <c r="B112" s="3" t="s">
        <v>15</v>
      </c>
      <c r="D112" s="10">
        <v>0</v>
      </c>
      <c r="E112" s="10">
        <v>0</v>
      </c>
      <c r="F112" s="10">
        <v>2005</v>
      </c>
      <c r="G112" s="10">
        <v>0</v>
      </c>
      <c r="H112" s="10">
        <v>0</v>
      </c>
      <c r="I112" s="11">
        <v>0</v>
      </c>
      <c r="J112" s="10">
        <f>D112+E112+F112+G112+H112+I112</f>
        <v>2005</v>
      </c>
    </row>
    <row r="113" spans="2:9" ht="12.75">
      <c r="B113" s="3"/>
      <c r="D113" s="10"/>
      <c r="E113" s="10"/>
      <c r="F113" s="10">
        <v>0</v>
      </c>
      <c r="G113" s="10"/>
      <c r="H113" s="10"/>
      <c r="I113" s="11"/>
    </row>
    <row r="114" spans="2:10" ht="12.75">
      <c r="B114" s="3" t="s">
        <v>16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1">
        <v>0</v>
      </c>
      <c r="J114" s="10">
        <f>D114+E114+F114+G114+H114+I114</f>
        <v>0</v>
      </c>
    </row>
    <row r="115" spans="2:10" ht="12.75">
      <c r="B115" s="3"/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1">
        <v>0</v>
      </c>
      <c r="J115" s="10">
        <f>D115+E115+F115+G115+H115+I115</f>
        <v>0</v>
      </c>
    </row>
    <row r="116" spans="2:9" ht="12.75">
      <c r="B116" s="3"/>
      <c r="D116" s="10"/>
      <c r="E116" s="10"/>
      <c r="F116" s="10"/>
      <c r="G116" s="10"/>
      <c r="H116" s="10"/>
      <c r="I116" s="11"/>
    </row>
    <row r="117" spans="2:9" ht="12.75">
      <c r="B117" s="3"/>
      <c r="D117" s="10"/>
      <c r="E117" s="10"/>
      <c r="F117" s="10"/>
      <c r="G117" s="10"/>
      <c r="H117" s="10"/>
      <c r="I117" s="11"/>
    </row>
    <row r="118" spans="2:9" ht="12.75">
      <c r="B118" s="12" t="s">
        <v>25</v>
      </c>
      <c r="C118" s="13"/>
      <c r="D118" s="14"/>
      <c r="E118" s="14"/>
      <c r="F118" s="10"/>
      <c r="G118" s="10"/>
      <c r="H118" s="10"/>
      <c r="I118" s="11"/>
    </row>
    <row r="119" spans="2:10" ht="12.75">
      <c r="B119" s="3"/>
      <c r="D119" s="10"/>
      <c r="E119" s="10"/>
      <c r="F119" s="10"/>
      <c r="G119" s="10"/>
      <c r="H119" s="10"/>
      <c r="I119" s="11"/>
      <c r="J119" s="10"/>
    </row>
    <row r="120" spans="2:10" ht="12.75">
      <c r="B120" s="17" t="s">
        <v>26</v>
      </c>
      <c r="C120" s="18"/>
      <c r="D120" s="19">
        <f>D11+D23+D51+D64+D78+D91+D102+D35</f>
        <v>73374883</v>
      </c>
      <c r="E120" s="19">
        <f>E11+E23+E51+E64+E78+E91+E102+E35</f>
        <v>29260676</v>
      </c>
      <c r="F120" s="19">
        <f>F11+F23+F51+F64+F78+F91+F102+F35</f>
        <v>21147077</v>
      </c>
      <c r="G120" s="19">
        <f>G11+G23+G51+G64+G78+G91+G102+G35</f>
        <v>49032991</v>
      </c>
      <c r="H120" s="19">
        <f>H11+H23+H51+H64+H78+H91+H102+H35</f>
        <v>1783776</v>
      </c>
      <c r="I120" s="21">
        <f>I11+I23+I51+I64+I78+I91+I102+I35</f>
        <v>2491536</v>
      </c>
      <c r="J120" s="19">
        <f>D120+E120+F120+G120+H120+I120</f>
        <v>177090939</v>
      </c>
    </row>
    <row r="121" spans="2:10" ht="12.75">
      <c r="B121" s="3"/>
      <c r="D121" s="20">
        <f>D12+D24+D52+D65+D79+D92</f>
        <v>-64231149</v>
      </c>
      <c r="E121" s="20">
        <f>E12+E24+E52+E65+E79+E92</f>
        <v>-27946370</v>
      </c>
      <c r="F121" s="20">
        <f>F12+F24+F52+F65+F79+F92</f>
        <v>-19491386</v>
      </c>
      <c r="G121" s="20">
        <f>G12+G24+G52+G65+G79+G92</f>
        <v>-45092576</v>
      </c>
      <c r="H121" s="20">
        <f>H12+H24+H52+H65+H79+H92</f>
        <v>-1646578</v>
      </c>
      <c r="I121" s="11">
        <f>I12+I24+I52+I65+I79+I92</f>
        <v>-2152779</v>
      </c>
      <c r="J121" s="20">
        <f>D121+E121+F121+G121+H121+I121</f>
        <v>-160560838</v>
      </c>
    </row>
    <row r="122" spans="2:10" ht="12.75">
      <c r="B122" s="3"/>
      <c r="D122" s="10"/>
      <c r="E122" s="10"/>
      <c r="F122" s="10"/>
      <c r="G122" s="10"/>
      <c r="H122" s="10"/>
      <c r="I122" s="11"/>
      <c r="J122" s="20"/>
    </row>
    <row r="123" spans="2:10" ht="12.75">
      <c r="B123" s="3" t="s">
        <v>27</v>
      </c>
      <c r="C123" s="2"/>
      <c r="D123" s="10">
        <f>D14+D26+D54+D67+D81+D104+D38+D94+D112</f>
        <v>2090925</v>
      </c>
      <c r="E123" s="10">
        <f>E14+E26+E54+E67+E81+E104+E38+E94+E112</f>
        <v>3021366</v>
      </c>
      <c r="F123" s="10">
        <f>F14+F26+F54+F67+F81+F104+F38+F94+F112</f>
        <v>4053011</v>
      </c>
      <c r="G123" s="10">
        <f>G14+G26+G54+G67+G81+G104+G38+G94+G112</f>
        <v>2044355</v>
      </c>
      <c r="H123" s="10">
        <f>H14+H26+H54+H67+H81+H104+H38+H94+H112</f>
        <v>41150</v>
      </c>
      <c r="I123" s="11">
        <f>I14+I26+I54+I67+I81+I104+I38+I94+I112</f>
        <v>92890</v>
      </c>
      <c r="J123" s="10">
        <f>D123+E123+F123+G123+H123+I123</f>
        <v>11343697</v>
      </c>
    </row>
    <row r="124" spans="2:10" ht="12.75">
      <c r="B124" s="3"/>
      <c r="C124" s="3"/>
      <c r="D124" s="10">
        <f>D15+D27+D55+D68+D82+D105+D39</f>
        <v>-1966628</v>
      </c>
      <c r="E124" s="10">
        <f>E15+E27+E55+E68+E82+E105+E39</f>
        <v>-2797564</v>
      </c>
      <c r="F124" s="10">
        <f>F15+F27+F55+F68+F82+F105+F39</f>
        <v>-3749210</v>
      </c>
      <c r="G124" s="10">
        <f>G15+G27+G55+G68+G82+G105+G39</f>
        <v>-1932374</v>
      </c>
      <c r="H124" s="10">
        <f>H15+H27+H55+H68+H82+H105+H39</f>
        <v>-41000</v>
      </c>
      <c r="I124" s="11">
        <f>I15+I27+I55+I68+I82+I105+I39</f>
        <v>-81200</v>
      </c>
      <c r="J124" s="10">
        <f>D124+E124+F124+G124+H124+I124</f>
        <v>-10567976</v>
      </c>
    </row>
    <row r="125" spans="2:10" ht="12.75">
      <c r="B125" s="3"/>
      <c r="C125" s="3"/>
      <c r="D125" s="10"/>
      <c r="E125" s="10"/>
      <c r="F125" s="10"/>
      <c r="G125" s="10"/>
      <c r="H125" s="10"/>
      <c r="I125" s="11"/>
      <c r="J125" s="20"/>
    </row>
    <row r="126" spans="2:10" ht="12.75">
      <c r="B126" s="3" t="s">
        <v>28</v>
      </c>
      <c r="C126" s="3"/>
      <c r="D126" s="10">
        <f>D17+D29+D41+D57+D70+D84+D97+D107+D114</f>
        <v>4646251</v>
      </c>
      <c r="E126" s="10">
        <f>E17+E29+E41+E57+E70+E84+E97+E107+E114</f>
        <v>3280449</v>
      </c>
      <c r="F126" s="10">
        <f>F17+F29+F41+F57+F70+F84+F97+F107+F114</f>
        <v>4799429</v>
      </c>
      <c r="G126" s="10">
        <f>G17+G29+G41+G57+G70+G84+G97+G107+G114</f>
        <v>3592556</v>
      </c>
      <c r="H126" s="10">
        <f>H17+H29+H41+H57+H70+H84+H97+H107+H114</f>
        <v>137719</v>
      </c>
      <c r="I126" s="11">
        <f>I17+I29+I41+I57+I70+I84+I97+I107+I114</f>
        <v>166105</v>
      </c>
      <c r="J126" s="10">
        <f>D126+E126+F126+G126+H126+I126</f>
        <v>16622509</v>
      </c>
    </row>
    <row r="127" spans="2:10" ht="12.75">
      <c r="B127" s="3"/>
      <c r="C127" s="3"/>
      <c r="D127" s="10">
        <f>D18+D30+D42+D58+D71+D85+D98+D108+D115</f>
        <v>-4640251</v>
      </c>
      <c r="E127" s="10">
        <f>E18+E30+E42+E58+E71+E85+E98+E108+E115</f>
        <v>-3280449</v>
      </c>
      <c r="F127" s="10">
        <f>F18+F30+F42+F58+F71+F85+F98+F108+F115</f>
        <v>-4798429</v>
      </c>
      <c r="G127" s="10">
        <f>G18+G30+G42+G58+G71+G85+G98+G108+G115</f>
        <v>-3588406</v>
      </c>
      <c r="H127" s="10">
        <f>H18+H30+H42+H58+H71+H85+H98+H108+H115</f>
        <v>-137719</v>
      </c>
      <c r="I127" s="11">
        <f>I18+I30+I42+I58+I71+I85+I98+I108+I115</f>
        <v>-166105</v>
      </c>
      <c r="J127" s="10">
        <f>D127+E127+F127+G127+H127+I127</f>
        <v>-16611359</v>
      </c>
    </row>
    <row r="128" spans="2:10" ht="12.75">
      <c r="B128" s="3"/>
      <c r="C128" s="3"/>
      <c r="D128" s="10"/>
      <c r="E128" s="10"/>
      <c r="F128" s="10"/>
      <c r="G128" s="10"/>
      <c r="H128" s="10"/>
      <c r="I128" s="11"/>
      <c r="J128" s="20"/>
    </row>
    <row r="129" spans="2:10" ht="12.75">
      <c r="B129" s="3"/>
      <c r="C129" s="2"/>
      <c r="D129" s="10"/>
      <c r="E129" s="10"/>
      <c r="F129" s="10"/>
      <c r="G129" s="10"/>
      <c r="H129" s="10"/>
      <c r="I129" s="11"/>
      <c r="J129" s="20"/>
    </row>
    <row r="130" spans="2:10" ht="12.75">
      <c r="B130" s="3"/>
      <c r="C130" s="3"/>
      <c r="D130" s="10"/>
      <c r="E130" s="10"/>
      <c r="F130" s="10"/>
      <c r="G130" s="10"/>
      <c r="H130" s="10"/>
      <c r="I130" s="11"/>
      <c r="J130" s="20"/>
    </row>
    <row r="131" spans="2:10" ht="12.75">
      <c r="B131" s="17" t="s">
        <v>29</v>
      </c>
      <c r="C131" s="17"/>
      <c r="D131" s="19">
        <f>D8+D48+D91+D94+D97</f>
        <v>26694985</v>
      </c>
      <c r="E131" s="19">
        <f>E8+E48+E91+E94+E97</f>
        <v>30700210</v>
      </c>
      <c r="F131" s="19">
        <f>F8+F48+F91+F94+F97</f>
        <v>10689444</v>
      </c>
      <c r="G131" s="19">
        <f>G8+G48+G91+G94+G97</f>
        <v>20610331</v>
      </c>
      <c r="H131" s="19">
        <f>H8+H48+H91+H94+H97</f>
        <v>1034403</v>
      </c>
      <c r="I131" s="21">
        <f>I8+I48+I91+I94+I97</f>
        <v>1108355</v>
      </c>
      <c r="J131" s="19">
        <f>D131+E131+F131+G131+H131+I131</f>
        <v>90837728</v>
      </c>
    </row>
    <row r="132" spans="2:10" ht="12.75">
      <c r="B132" s="3"/>
      <c r="C132" s="3"/>
      <c r="D132" s="20">
        <f>D9+D49+D98</f>
        <v>-23973123</v>
      </c>
      <c r="E132" s="20">
        <f>E9+E49+E98</f>
        <v>-29597792</v>
      </c>
      <c r="F132" s="20">
        <f>F9+F49+F98</f>
        <v>-9962183</v>
      </c>
      <c r="G132" s="20">
        <f>G9+G49+G98</f>
        <v>-19218486</v>
      </c>
      <c r="H132" s="20">
        <f>H9+H49+H98</f>
        <v>-984753</v>
      </c>
      <c r="I132" s="11">
        <f>I9+I49+I98</f>
        <v>-964433</v>
      </c>
      <c r="J132" s="20">
        <f>D132+E132+F132+G132+H132+I132</f>
        <v>-84700770</v>
      </c>
    </row>
    <row r="133" spans="2:10" ht="12.75">
      <c r="B133" s="3"/>
      <c r="C133" s="3"/>
      <c r="D133" s="10"/>
      <c r="E133" s="10"/>
      <c r="F133" s="10"/>
      <c r="G133" s="10"/>
      <c r="H133" s="10"/>
      <c r="I133" s="11"/>
      <c r="J133" s="20"/>
    </row>
    <row r="134" spans="2:10" ht="12.75">
      <c r="B134" s="3" t="s">
        <v>30</v>
      </c>
      <c r="C134" s="2"/>
      <c r="D134" s="10">
        <f>D20+D61+D104+D107+D102</f>
        <v>53406824</v>
      </c>
      <c r="E134" s="10">
        <f>E20+E61+E104+E107+E102</f>
        <v>4783431</v>
      </c>
      <c r="F134" s="10">
        <f>F20+F61+F104+F107+F102</f>
        <v>19293718</v>
      </c>
      <c r="G134" s="10">
        <f>G20+G61+G104+G107+G102</f>
        <v>34025921</v>
      </c>
      <c r="H134" s="10">
        <f>H20+H61+H104+H107+H102</f>
        <v>929242</v>
      </c>
      <c r="I134" s="11">
        <f>I20+I61+I104+I107+I102</f>
        <v>1642176</v>
      </c>
      <c r="J134" s="10">
        <f>D134+E134+F134+G134+H134+I134</f>
        <v>114081312</v>
      </c>
    </row>
    <row r="135" spans="2:10" ht="12.75">
      <c r="B135" s="3"/>
      <c r="D135" s="10">
        <f>D21+D62+D105+D108</f>
        <v>-46860905</v>
      </c>
      <c r="E135" s="10">
        <f>E21+E62+E105+E108</f>
        <v>-4352741</v>
      </c>
      <c r="F135" s="10">
        <f>F21+F62+F105+F108</f>
        <v>-18066842</v>
      </c>
      <c r="G135" s="10">
        <f>G21+G62+G105+G108</f>
        <v>-31368870</v>
      </c>
      <c r="H135" s="10">
        <f>H21+H62+H105+H108</f>
        <v>-840544</v>
      </c>
      <c r="I135" s="11">
        <f>I21+I62+I105+I108</f>
        <v>-1435651</v>
      </c>
      <c r="J135" s="10">
        <f>J21+J62+J105+J108</f>
        <v>-102925553</v>
      </c>
    </row>
    <row r="136" spans="2:10" ht="12.75">
      <c r="B136" s="3"/>
      <c r="D136" s="10"/>
      <c r="E136" s="10"/>
      <c r="F136" s="10"/>
      <c r="G136" s="10"/>
      <c r="H136" s="10"/>
      <c r="I136" s="11"/>
      <c r="J136" s="20"/>
    </row>
    <row r="137" spans="2:10" ht="12.75">
      <c r="B137" s="3" t="s">
        <v>31</v>
      </c>
      <c r="D137" s="10">
        <f>D32+D75+D112+D114</f>
        <v>10250</v>
      </c>
      <c r="E137" s="10">
        <f>E32+E75+E112+E114</f>
        <v>78850</v>
      </c>
      <c r="F137" s="10">
        <f>F32+F75+F112+F114</f>
        <v>16355</v>
      </c>
      <c r="G137" s="10">
        <f>G32+G75+G112+G114</f>
        <v>33650</v>
      </c>
      <c r="H137" s="10">
        <f>H32+H75+H112+H114</f>
        <v>-1000</v>
      </c>
      <c r="I137" s="11">
        <f>I32+I75+I112+I114</f>
        <v>0</v>
      </c>
      <c r="J137" s="20">
        <f>D137+E137+F137+G137+H137+I137</f>
        <v>138105</v>
      </c>
    </row>
    <row r="138" spans="2:10" ht="12.75">
      <c r="B138" s="3"/>
      <c r="D138" s="10">
        <f>D33+D76+D115</f>
        <v>-4000</v>
      </c>
      <c r="E138" s="10">
        <f>E33+E76+E115</f>
        <v>-73850</v>
      </c>
      <c r="F138" s="10">
        <f>F33+F76+F115</f>
        <v>-10000</v>
      </c>
      <c r="G138" s="10">
        <f>G33+G76+G115</f>
        <v>-26000</v>
      </c>
      <c r="H138" s="10">
        <f>H33+H76+H115</f>
        <v>0</v>
      </c>
      <c r="I138" s="11">
        <f>I33+I76+I115</f>
        <v>0</v>
      </c>
      <c r="J138" s="20">
        <f>D138+E138+F138+G138+H138+I138</f>
        <v>-113850</v>
      </c>
    </row>
    <row r="139" spans="2:10" ht="12.75">
      <c r="B139" s="3"/>
      <c r="D139" s="10"/>
      <c r="E139" s="10"/>
      <c r="F139" s="10"/>
      <c r="G139" s="10"/>
      <c r="H139" s="10"/>
      <c r="I139" s="11"/>
      <c r="J139" s="20"/>
    </row>
    <row r="140" spans="2:10" ht="12.75">
      <c r="B140" s="3"/>
      <c r="D140" s="10"/>
      <c r="E140" s="10"/>
      <c r="F140" s="10"/>
      <c r="G140" s="10"/>
      <c r="H140" s="10"/>
      <c r="I140" s="11"/>
      <c r="J140" s="20"/>
    </row>
    <row r="141" spans="2:10" ht="12.75">
      <c r="B141" s="17" t="s">
        <v>10</v>
      </c>
      <c r="C141" s="18"/>
      <c r="D141" s="19">
        <f aca="true" t="shared" si="14" ref="D141:J142">D131+D134+D137</f>
        <v>80112059</v>
      </c>
      <c r="E141" s="19">
        <f t="shared" si="14"/>
        <v>35562491</v>
      </c>
      <c r="F141" s="19">
        <f t="shared" si="14"/>
        <v>29999517</v>
      </c>
      <c r="G141" s="19">
        <f t="shared" si="14"/>
        <v>54669902</v>
      </c>
      <c r="H141" s="19">
        <f t="shared" si="14"/>
        <v>1962645</v>
      </c>
      <c r="I141" s="21">
        <f t="shared" si="14"/>
        <v>2750531</v>
      </c>
      <c r="J141" s="19">
        <f t="shared" si="14"/>
        <v>205057145</v>
      </c>
    </row>
    <row r="142" spans="2:10" ht="12.75">
      <c r="B142" s="12"/>
      <c r="C142" s="13"/>
      <c r="D142" s="14">
        <f t="shared" si="14"/>
        <v>-70838028</v>
      </c>
      <c r="E142" s="14">
        <f t="shared" si="14"/>
        <v>-34024383</v>
      </c>
      <c r="F142" s="14">
        <f t="shared" si="14"/>
        <v>-28039025</v>
      </c>
      <c r="G142" s="14">
        <f t="shared" si="14"/>
        <v>-50613356</v>
      </c>
      <c r="H142" s="14">
        <f t="shared" si="14"/>
        <v>-1825297</v>
      </c>
      <c r="I142" s="15">
        <f t="shared" si="14"/>
        <v>-2400084</v>
      </c>
      <c r="J142" s="14">
        <f t="shared" si="14"/>
        <v>-187740173</v>
      </c>
    </row>
  </sheetData>
  <printOptions/>
  <pageMargins left="0.25" right="0.2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2004-08-27T14:35:04Z</cp:lastPrinted>
  <dcterms:created xsi:type="dcterms:W3CDTF">2004-08-27T14:25:17Z</dcterms:created>
  <dcterms:modified xsi:type="dcterms:W3CDTF">2004-08-27T14:35:33Z</dcterms:modified>
  <cp:category/>
  <cp:version/>
  <cp:contentType/>
  <cp:contentStatus/>
</cp:coreProperties>
</file>