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News releases\2019-2020 Statistical\18-Month\IV. PAC Tables\"/>
    </mc:Choice>
  </mc:AlternateContent>
  <bookViews>
    <workbookView xWindow="0" yWindow="0" windowWidth="23040" windowHeight="9588"/>
  </bookViews>
  <sheets>
    <sheet name="PAC Table 2" sheetId="2" r:id="rId1"/>
  </sheets>
  <definedNames>
    <definedName name="_xlnm.Print_Area" localSheetId="0">'PAC Table 2'!$A$1:$J$84</definedName>
  </definedNames>
  <calcPr calcId="152511"/>
</workbook>
</file>

<file path=xl/calcChain.xml><?xml version="1.0" encoding="utf-8"?>
<calcChain xmlns="http://schemas.openxmlformats.org/spreadsheetml/2006/main">
  <c r="J50" i="2" l="1"/>
  <c r="J49" i="2"/>
  <c r="J65" i="2" l="1"/>
  <c r="G67" i="2"/>
  <c r="C67" i="2"/>
  <c r="J69" i="2"/>
  <c r="J24" i="2" l="1"/>
  <c r="G75" i="2" l="1"/>
  <c r="J64" i="2" l="1"/>
  <c r="C74" i="2"/>
  <c r="C73" i="2"/>
  <c r="C58" i="2"/>
  <c r="D58" i="2"/>
  <c r="E58" i="2"/>
  <c r="G58" i="2"/>
  <c r="C62" i="2"/>
  <c r="C75" i="2" l="1"/>
  <c r="D75" i="2"/>
  <c r="E75" i="2"/>
  <c r="F75" i="2"/>
  <c r="H75" i="2"/>
  <c r="I75" i="2"/>
  <c r="D74" i="2"/>
  <c r="E74" i="2"/>
  <c r="F74" i="2"/>
  <c r="G74" i="2"/>
  <c r="H74" i="2"/>
  <c r="I74" i="2"/>
  <c r="D73" i="2"/>
  <c r="E73" i="2"/>
  <c r="F73" i="2"/>
  <c r="G73" i="2"/>
  <c r="H73" i="2"/>
  <c r="I73" i="2"/>
  <c r="I58" i="2"/>
  <c r="H58" i="2"/>
  <c r="D67" i="2"/>
  <c r="E67" i="2"/>
  <c r="F67" i="2"/>
  <c r="H67" i="2"/>
  <c r="I67" i="2"/>
  <c r="C55" i="2"/>
  <c r="D62" i="2"/>
  <c r="E62" i="2"/>
  <c r="F62" i="2"/>
  <c r="G62" i="2"/>
  <c r="H62" i="2"/>
  <c r="I62" i="2"/>
  <c r="F58" i="2"/>
  <c r="J38" i="2"/>
  <c r="I10" i="2"/>
  <c r="G10" i="2"/>
  <c r="D10" i="2"/>
  <c r="C10" i="2"/>
  <c r="J13" i="2"/>
  <c r="J67" i="2" l="1"/>
  <c r="C16" i="2" l="1"/>
  <c r="H22" i="2" l="1"/>
  <c r="I22" i="2"/>
  <c r="D46" i="2" l="1"/>
  <c r="E46" i="2"/>
  <c r="F46" i="2"/>
  <c r="G46" i="2"/>
  <c r="H46" i="2"/>
  <c r="H80" i="2" s="1"/>
  <c r="I46" i="2"/>
  <c r="I80" i="2" s="1"/>
  <c r="C46" i="2"/>
  <c r="D40" i="2"/>
  <c r="E40" i="2"/>
  <c r="F40" i="2"/>
  <c r="G40" i="2"/>
  <c r="H40" i="2"/>
  <c r="I40" i="2"/>
  <c r="C40" i="2"/>
  <c r="C79" i="2" s="1"/>
  <c r="D34" i="2"/>
  <c r="D78" i="2" s="1"/>
  <c r="E34" i="2"/>
  <c r="F34" i="2"/>
  <c r="G34" i="2"/>
  <c r="G78" i="2" s="1"/>
  <c r="H34" i="2"/>
  <c r="I34" i="2"/>
  <c r="I78" i="2" s="1"/>
  <c r="C34" i="2"/>
  <c r="C78" i="2" s="1"/>
  <c r="D22" i="2"/>
  <c r="E22" i="2"/>
  <c r="F22" i="2"/>
  <c r="G22" i="2"/>
  <c r="C22" i="2"/>
  <c r="D16" i="2"/>
  <c r="E16" i="2"/>
  <c r="F16" i="2"/>
  <c r="G16" i="2"/>
  <c r="H16" i="2"/>
  <c r="I16" i="2"/>
  <c r="E10" i="2"/>
  <c r="F10" i="2"/>
  <c r="H10" i="2"/>
  <c r="E80" i="2" l="1"/>
  <c r="D80" i="2"/>
  <c r="I79" i="2"/>
  <c r="I82" i="2" s="1"/>
  <c r="C31" i="2"/>
  <c r="E79" i="2"/>
  <c r="G80" i="2"/>
  <c r="H78" i="2"/>
  <c r="F78" i="2"/>
  <c r="C80" i="2"/>
  <c r="C82" i="2" s="1"/>
  <c r="F80" i="2"/>
  <c r="H79" i="2"/>
  <c r="D79" i="2"/>
  <c r="G79" i="2"/>
  <c r="F79" i="2"/>
  <c r="E78" i="2"/>
  <c r="J10" i="2"/>
  <c r="J34" i="2"/>
  <c r="F31" i="2"/>
  <c r="C7" i="2"/>
  <c r="I55" i="2"/>
  <c r="E55" i="2"/>
  <c r="D55" i="2"/>
  <c r="F55" i="2"/>
  <c r="H31" i="2"/>
  <c r="I31" i="2"/>
  <c r="E31" i="2"/>
  <c r="F7" i="2"/>
  <c r="H7" i="2"/>
  <c r="D7" i="2"/>
  <c r="G7" i="2"/>
  <c r="G55" i="2"/>
  <c r="H55" i="2"/>
  <c r="G31" i="2"/>
  <c r="D31" i="2"/>
  <c r="I7" i="2"/>
  <c r="E7" i="2"/>
  <c r="J60" i="2"/>
  <c r="G82" i="2" l="1"/>
  <c r="D82" i="2"/>
  <c r="E82" i="2"/>
  <c r="H82" i="2"/>
  <c r="F82" i="2"/>
  <c r="J31" i="2"/>
  <c r="J62" i="2"/>
  <c r="J58" i="2"/>
  <c r="J40" i="2"/>
  <c r="J16" i="2"/>
  <c r="J80" i="2"/>
  <c r="J48" i="2"/>
  <c r="J44" i="2"/>
  <c r="J43" i="2"/>
  <c r="J42" i="2"/>
  <c r="J37" i="2"/>
  <c r="J36" i="2"/>
  <c r="J55" i="2" l="1"/>
  <c r="J79" i="2"/>
  <c r="J78" i="2"/>
  <c r="J46" i="2"/>
  <c r="J25" i="2"/>
  <c r="J22" i="2"/>
  <c r="J7" i="2" s="1"/>
  <c r="J20" i="2"/>
  <c r="J19" i="2"/>
  <c r="J18" i="2"/>
  <c r="J14" i="2"/>
  <c r="J12" i="2"/>
  <c r="J82" i="2" l="1"/>
  <c r="J73" i="2"/>
  <c r="J74" i="2"/>
  <c r="J75" i="2"/>
</calcChain>
</file>

<file path=xl/sharedStrings.xml><?xml version="1.0" encoding="utf-8"?>
<sst xmlns="http://schemas.openxmlformats.org/spreadsheetml/2006/main" count="73" uniqueCount="33">
  <si>
    <t>NonConnected</t>
  </si>
  <si>
    <t>Membership</t>
  </si>
  <si>
    <t>Corporate</t>
  </si>
  <si>
    <t>Labor</t>
  </si>
  <si>
    <t>Trade</t>
  </si>
  <si>
    <t>Cooperative</t>
  </si>
  <si>
    <t>Total</t>
  </si>
  <si>
    <t>Corporation</t>
  </si>
  <si>
    <t>without Stock</t>
  </si>
  <si>
    <t xml:space="preserve">PAC Contributions to Candidates </t>
  </si>
  <si>
    <t xml:space="preserve">  Democrat</t>
  </si>
  <si>
    <t xml:space="preserve">     Incumbent</t>
  </si>
  <si>
    <t xml:space="preserve">     Challenger </t>
  </si>
  <si>
    <t xml:space="preserve">     Open Seat </t>
  </si>
  <si>
    <t xml:space="preserve">  Republican</t>
  </si>
  <si>
    <t xml:space="preserve">     Incumbent </t>
  </si>
  <si>
    <t xml:space="preserve">     Open Seat</t>
  </si>
  <si>
    <t xml:space="preserve">  Other</t>
  </si>
  <si>
    <t xml:space="preserve">     Challenger</t>
  </si>
  <si>
    <t>Incumbent</t>
  </si>
  <si>
    <t>Challenger</t>
  </si>
  <si>
    <t>Open Seat</t>
  </si>
  <si>
    <t>Democrat</t>
  </si>
  <si>
    <t>Republican</t>
  </si>
  <si>
    <t>Other</t>
  </si>
  <si>
    <t>Nonconnected</t>
  </si>
  <si>
    <t>Summary of Contributions to All Federal Races (2019-2020)</t>
  </si>
  <si>
    <t>House (2019-2020)</t>
  </si>
  <si>
    <t>Senate (2019-2020)</t>
  </si>
  <si>
    <t>President (2019-2020)</t>
  </si>
  <si>
    <t>January 1, 2019 through June 30, 2020</t>
  </si>
  <si>
    <t>PAC Table 2*</t>
  </si>
  <si>
    <t xml:space="preserve">*The data presented in these statistical summaries do not include all reports filed on paper. To minimize COVID-19 exposure, the Commission closed its office headquarters in mid-March 2020 and the processing of reports submitted on paper will be delayed until the agency resumes normal operations. Financial activity of paper filers will be accounted for in the first statistical release after the reopening of the agency’s office. (Approximately 94 percent of reports submitted to the Commission are filed electronically. Electronic filing is mandatory for all filers who receive contributions or make expenditures that exceed $50,000 in a calendar year, or have reason to expect to do so.)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</si>
</sst>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10" x14ac:knownFonts="1">
    <font>
      <sz val="12"/>
      <color theme="1"/>
      <name val="Times New Roman"/>
      <family val="2"/>
    </font>
    <font>
      <sz val="11"/>
      <color theme="1"/>
      <name val="Calibri"/>
      <family val="2"/>
      <scheme val="minor"/>
    </font>
    <font>
      <sz val="10"/>
      <name val="Arial"/>
      <family val="2"/>
    </font>
    <font>
      <b/>
      <sz val="10"/>
      <name val="Arial"/>
      <family val="2"/>
    </font>
    <font>
      <i/>
      <sz val="10"/>
      <name val="Arial"/>
      <family val="2"/>
    </font>
    <font>
      <b/>
      <u/>
      <sz val="10"/>
      <name val="Arial"/>
      <family val="2"/>
    </font>
    <font>
      <sz val="10"/>
      <color theme="1"/>
      <name val="Arial"/>
      <family val="2"/>
    </font>
    <font>
      <i/>
      <sz val="10"/>
      <color theme="1"/>
      <name val="Arial"/>
      <family val="2"/>
    </font>
    <font>
      <b/>
      <sz val="10"/>
      <color theme="1"/>
      <name val="Arial"/>
      <family val="2"/>
    </font>
    <font>
      <sz val="9"/>
      <color theme="1"/>
      <name val="Times New Roman"/>
      <family val="2"/>
    </font>
  </fonts>
  <fills count="2">
    <fill>
      <patternFill patternType="none"/>
    </fill>
    <fill>
      <patternFill patternType="gray125"/>
    </fill>
  </fills>
  <borders count="7">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3">
    <xf numFmtId="0" fontId="0" fillId="0" borderId="0"/>
    <xf numFmtId="0" fontId="2" fillId="0" borderId="0"/>
    <xf numFmtId="0" fontId="1" fillId="0" borderId="0"/>
  </cellStyleXfs>
  <cellXfs count="45">
    <xf numFmtId="0" fontId="0" fillId="0" borderId="0" xfId="0"/>
    <xf numFmtId="0" fontId="2" fillId="0" borderId="0" xfId="1" applyFont="1"/>
    <xf numFmtId="5" fontId="3" fillId="0" borderId="0" xfId="1" applyNumberFormat="1" applyFont="1"/>
    <xf numFmtId="0" fontId="3" fillId="0" borderId="0" xfId="1" applyFont="1"/>
    <xf numFmtId="5" fontId="3" fillId="0" borderId="0" xfId="1" applyNumberFormat="1" applyFont="1" applyAlignment="1">
      <alignment horizontal="center"/>
    </xf>
    <xf numFmtId="5" fontId="3" fillId="0" borderId="1" xfId="1" applyNumberFormat="1" applyFont="1" applyBorder="1" applyAlignment="1">
      <alignment horizontal="center"/>
    </xf>
    <xf numFmtId="5" fontId="3" fillId="0" borderId="2" xfId="1" applyNumberFormat="1" applyFont="1" applyBorder="1" applyAlignment="1">
      <alignment horizontal="center"/>
    </xf>
    <xf numFmtId="5" fontId="3" fillId="0" borderId="3" xfId="1" applyNumberFormat="1" applyFont="1" applyBorder="1" applyAlignment="1">
      <alignment horizontal="center"/>
    </xf>
    <xf numFmtId="0" fontId="3" fillId="0" borderId="2" xfId="1" applyFont="1" applyBorder="1"/>
    <xf numFmtId="0" fontId="3" fillId="0" borderId="4" xfId="1" applyFont="1" applyBorder="1"/>
    <xf numFmtId="5" fontId="3" fillId="0" borderId="0" xfId="1" applyNumberFormat="1" applyFont="1" applyBorder="1" applyAlignment="1">
      <alignment horizontal="center"/>
    </xf>
    <xf numFmtId="164" fontId="4" fillId="0" borderId="0" xfId="1" applyNumberFormat="1" applyFont="1"/>
    <xf numFmtId="0" fontId="4" fillId="0" borderId="0" xfId="1" applyFont="1" applyAlignment="1">
      <alignment horizontal="right"/>
    </xf>
    <xf numFmtId="0" fontId="4" fillId="0" borderId="0" xfId="1" applyFont="1"/>
    <xf numFmtId="5" fontId="5" fillId="0" borderId="0" xfId="1" applyNumberFormat="1" applyFont="1" applyAlignment="1">
      <alignment horizontal="center"/>
    </xf>
    <xf numFmtId="164" fontId="3" fillId="0" borderId="0" xfId="1" applyNumberFormat="1" applyFont="1" applyAlignment="1">
      <alignment horizontal="center"/>
    </xf>
    <xf numFmtId="164" fontId="3" fillId="0" borderId="1" xfId="1" applyNumberFormat="1" applyFont="1" applyBorder="1" applyAlignment="1">
      <alignment horizontal="center"/>
    </xf>
    <xf numFmtId="164" fontId="3" fillId="0" borderId="0" xfId="1" applyNumberFormat="1" applyFont="1"/>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0" xfId="1" applyNumberFormat="1" applyFont="1" applyBorder="1" applyAlignment="1">
      <alignment horizontal="center"/>
    </xf>
    <xf numFmtId="164" fontId="3" fillId="0" borderId="5" xfId="1" applyNumberFormat="1" applyFont="1" applyBorder="1" applyAlignment="1">
      <alignment horizontal="center"/>
    </xf>
    <xf numFmtId="5" fontId="3" fillId="0" borderId="5" xfId="1" applyNumberFormat="1" applyFont="1" applyBorder="1" applyAlignment="1">
      <alignment horizontal="center"/>
    </xf>
    <xf numFmtId="164" fontId="2" fillId="0" borderId="0" xfId="1" applyNumberFormat="1" applyFont="1"/>
    <xf numFmtId="164" fontId="2" fillId="0" borderId="5" xfId="1" applyNumberFormat="1" applyFont="1" applyBorder="1"/>
    <xf numFmtId="0" fontId="2" fillId="0" borderId="2" xfId="1" applyFont="1" applyBorder="1"/>
    <xf numFmtId="0" fontId="2" fillId="0" borderId="0" xfId="1" applyFont="1" applyBorder="1"/>
    <xf numFmtId="164" fontId="2" fillId="0" borderId="1" xfId="1" applyNumberFormat="1" applyFont="1" applyBorder="1"/>
    <xf numFmtId="0" fontId="3" fillId="0" borderId="0" xfId="1" applyFont="1" applyBorder="1"/>
    <xf numFmtId="164" fontId="6" fillId="0" borderId="0" xfId="0" applyNumberFormat="1" applyFont="1" applyBorder="1"/>
    <xf numFmtId="164" fontId="6" fillId="0" borderId="1" xfId="0" applyNumberFormat="1" applyFont="1" applyBorder="1"/>
    <xf numFmtId="164" fontId="7" fillId="0" borderId="2" xfId="0" applyNumberFormat="1" applyFont="1" applyBorder="1"/>
    <xf numFmtId="164" fontId="7" fillId="0" borderId="3" xfId="0" applyNumberFormat="1" applyFont="1" applyBorder="1"/>
    <xf numFmtId="164" fontId="7" fillId="0" borderId="0" xfId="0" applyNumberFormat="1" applyFont="1"/>
    <xf numFmtId="5" fontId="2" fillId="0" borderId="0" xfId="1" applyNumberFormat="1" applyFont="1"/>
    <xf numFmtId="0" fontId="6" fillId="0" borderId="0" xfId="0" applyFont="1"/>
    <xf numFmtId="0" fontId="6" fillId="0" borderId="2" xfId="0" applyFont="1" applyBorder="1"/>
    <xf numFmtId="164" fontId="6" fillId="0" borderId="6" xfId="0" applyNumberFormat="1" applyFont="1" applyBorder="1"/>
    <xf numFmtId="164" fontId="0" fillId="0" borderId="0" xfId="0" applyNumberFormat="1"/>
    <xf numFmtId="164" fontId="8" fillId="0" borderId="0" xfId="0" applyNumberFormat="1" applyFont="1" applyBorder="1"/>
    <xf numFmtId="164" fontId="8" fillId="0" borderId="1" xfId="0" applyNumberFormat="1" applyFont="1" applyBorder="1"/>
    <xf numFmtId="164" fontId="6" fillId="0" borderId="0" xfId="0" applyNumberFormat="1" applyFont="1"/>
    <xf numFmtId="0" fontId="9" fillId="0" borderId="0" xfId="0" applyFont="1" applyAlignment="1">
      <alignment vertical="top" wrapText="1"/>
    </xf>
    <xf numFmtId="0" fontId="9" fillId="0" borderId="0" xfId="0" applyFont="1" applyAlignment="1">
      <alignment vertical="top" wrapText="1"/>
    </xf>
    <xf numFmtId="0" fontId="0" fillId="0" borderId="0" xfId="0" applyAlignment="1">
      <alignmen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tabSelected="1" view="pageLayout" zoomScaleNormal="100" workbookViewId="0">
      <selection sqref="A1:J84"/>
    </sheetView>
  </sheetViews>
  <sheetFormatPr defaultColWidth="9" defaultRowHeight="13.2" x14ac:dyDescent="0.25"/>
  <cols>
    <col min="1" max="1" width="13.69921875" style="35" customWidth="1"/>
    <col min="2" max="2" width="5.69921875" style="35" customWidth="1"/>
    <col min="3" max="3" width="13.5" style="35" bestFit="1" customWidth="1"/>
    <col min="4" max="4" width="12.19921875" style="35" bestFit="1" customWidth="1"/>
    <col min="5" max="5" width="13" style="35" bestFit="1" customWidth="1"/>
    <col min="6" max="6" width="12.59765625" style="35" customWidth="1"/>
    <col min="7" max="7" width="12.19921875" style="35" bestFit="1" customWidth="1"/>
    <col min="8" max="8" width="11" style="35" bestFit="1" customWidth="1"/>
    <col min="9" max="9" width="12.3984375" style="35" customWidth="1"/>
    <col min="10" max="10" width="13.5" style="35" bestFit="1" customWidth="1"/>
    <col min="11" max="11" width="14.796875" style="35" customWidth="1"/>
    <col min="12" max="16384" width="9" style="35"/>
  </cols>
  <sheetData>
    <row r="1" spans="1:11" x14ac:dyDescent="0.25">
      <c r="F1" s="14" t="s">
        <v>31</v>
      </c>
    </row>
    <row r="2" spans="1:11" x14ac:dyDescent="0.25">
      <c r="A2" s="1"/>
      <c r="B2" s="1"/>
      <c r="C2" s="2"/>
      <c r="D2" s="2"/>
      <c r="E2" s="3"/>
      <c r="F2" s="4" t="s">
        <v>9</v>
      </c>
      <c r="G2" s="4"/>
      <c r="H2" s="2"/>
      <c r="I2" s="2"/>
      <c r="J2" s="2"/>
    </row>
    <row r="3" spans="1:11" x14ac:dyDescent="0.25">
      <c r="A3" s="1"/>
      <c r="B3" s="1"/>
      <c r="C3" s="2"/>
      <c r="D3" s="2"/>
      <c r="E3" s="3"/>
      <c r="F3" s="4" t="s">
        <v>30</v>
      </c>
      <c r="G3" s="4"/>
      <c r="H3" s="2"/>
      <c r="I3" s="2"/>
      <c r="J3" s="2"/>
    </row>
    <row r="4" spans="1:11" x14ac:dyDescent="0.25">
      <c r="A4" s="1"/>
      <c r="B4" s="1"/>
      <c r="C4" s="4"/>
      <c r="D4" s="4"/>
      <c r="E4" s="4"/>
      <c r="F4" s="4"/>
      <c r="G4" s="4"/>
      <c r="H4" s="4"/>
      <c r="I4" s="5" t="s">
        <v>7</v>
      </c>
      <c r="J4" s="2"/>
    </row>
    <row r="5" spans="1:11" x14ac:dyDescent="0.25">
      <c r="A5" s="1"/>
      <c r="B5" s="1"/>
      <c r="C5" s="6" t="s">
        <v>2</v>
      </c>
      <c r="D5" s="6" t="s">
        <v>3</v>
      </c>
      <c r="E5" s="6" t="s">
        <v>25</v>
      </c>
      <c r="F5" s="6" t="s">
        <v>4</v>
      </c>
      <c r="G5" s="6" t="s">
        <v>1</v>
      </c>
      <c r="H5" s="6" t="s">
        <v>5</v>
      </c>
      <c r="I5" s="7" t="s">
        <v>8</v>
      </c>
      <c r="J5" s="6" t="s">
        <v>6</v>
      </c>
    </row>
    <row r="6" spans="1:11" x14ac:dyDescent="0.25">
      <c r="A6" s="1"/>
      <c r="B6" s="1"/>
      <c r="C6" s="10"/>
      <c r="D6" s="10"/>
      <c r="E6" s="10"/>
      <c r="F6" s="10"/>
      <c r="G6" s="10"/>
      <c r="H6" s="10"/>
      <c r="I6" s="22"/>
      <c r="J6" s="10"/>
    </row>
    <row r="7" spans="1:11" x14ac:dyDescent="0.25">
      <c r="A7" s="3" t="s">
        <v>28</v>
      </c>
      <c r="B7" s="1"/>
      <c r="C7" s="39">
        <f>C10+C16+C22</f>
        <v>22340686.199999999</v>
      </c>
      <c r="D7" s="39">
        <f t="shared" ref="D7:I7" si="0">D10+D16+D22</f>
        <v>2750750</v>
      </c>
      <c r="E7" s="39">
        <f t="shared" si="0"/>
        <v>18469049.209999997</v>
      </c>
      <c r="F7" s="39">
        <f>F10+F16+F22</f>
        <v>8874738.7300000004</v>
      </c>
      <c r="G7" s="39">
        <f t="shared" si="0"/>
        <v>3501928.55</v>
      </c>
      <c r="H7" s="39">
        <f t="shared" si="0"/>
        <v>365200</v>
      </c>
      <c r="I7" s="40">
        <f t="shared" si="0"/>
        <v>644800</v>
      </c>
      <c r="J7" s="39">
        <f>J10+J16+J22</f>
        <v>56947152.690000005</v>
      </c>
      <c r="K7" s="41"/>
    </row>
    <row r="8" spans="1:11" x14ac:dyDescent="0.25">
      <c r="A8" s="12"/>
      <c r="B8" s="25"/>
      <c r="C8" s="31"/>
      <c r="D8" s="31"/>
      <c r="E8" s="31"/>
      <c r="F8" s="31"/>
      <c r="G8" s="31"/>
      <c r="H8" s="31"/>
      <c r="I8" s="32"/>
      <c r="J8" s="37"/>
    </row>
    <row r="9" spans="1:11" x14ac:dyDescent="0.25">
      <c r="A9" s="3"/>
      <c r="B9" s="1"/>
      <c r="C9" s="23"/>
      <c r="D9" s="23"/>
      <c r="E9" s="23"/>
      <c r="F9" s="23"/>
      <c r="G9" s="23"/>
      <c r="H9" s="23"/>
      <c r="I9" s="24"/>
      <c r="J9" s="29"/>
    </row>
    <row r="10" spans="1:11" x14ac:dyDescent="0.25">
      <c r="A10" s="8" t="s">
        <v>10</v>
      </c>
      <c r="B10" s="26"/>
      <c r="C10" s="29">
        <f>SUM(C12:C14)</f>
        <v>5523382.9699999997</v>
      </c>
      <c r="D10" s="29">
        <f>SUM(D12:D14)</f>
        <v>2297750</v>
      </c>
      <c r="E10" s="29">
        <f t="shared" ref="E10:H10" si="1">SUM(E12:E14)</f>
        <v>8054475.6900000004</v>
      </c>
      <c r="F10" s="29">
        <f t="shared" si="1"/>
        <v>2031356.48</v>
      </c>
      <c r="G10" s="29">
        <f>SUM(G12:G14)</f>
        <v>1218781.1099999999</v>
      </c>
      <c r="H10" s="29">
        <f t="shared" si="1"/>
        <v>70700</v>
      </c>
      <c r="I10" s="30">
        <f>SUM(I12:I14)</f>
        <v>221475</v>
      </c>
      <c r="J10" s="29">
        <f>SUM(C10:I10)</f>
        <v>19417921.25</v>
      </c>
    </row>
    <row r="11" spans="1:11" x14ac:dyDescent="0.25">
      <c r="A11" s="12"/>
      <c r="B11" s="1"/>
      <c r="C11" s="29"/>
      <c r="D11" s="29"/>
      <c r="E11" s="29"/>
      <c r="F11" s="29"/>
      <c r="G11" s="29"/>
      <c r="H11" s="29"/>
      <c r="I11" s="30"/>
      <c r="J11" s="33"/>
    </row>
    <row r="12" spans="1:11" x14ac:dyDescent="0.25">
      <c r="A12" s="3" t="s">
        <v>11</v>
      </c>
      <c r="B12" s="1"/>
      <c r="C12" s="41">
        <v>5260096.71</v>
      </c>
      <c r="D12" s="41">
        <v>1242750</v>
      </c>
      <c r="E12" s="41">
        <v>4405395.59</v>
      </c>
      <c r="F12" s="41">
        <v>1833106.48</v>
      </c>
      <c r="G12" s="41">
        <v>791390.74</v>
      </c>
      <c r="H12" s="41">
        <v>64500</v>
      </c>
      <c r="I12" s="30">
        <v>208475</v>
      </c>
      <c r="J12" s="29">
        <f>SUM(C12:I12)</f>
        <v>13805714.520000001</v>
      </c>
    </row>
    <row r="13" spans="1:11" x14ac:dyDescent="0.25">
      <c r="A13" s="3" t="s">
        <v>12</v>
      </c>
      <c r="B13" s="1"/>
      <c r="C13" s="41">
        <v>111699.26</v>
      </c>
      <c r="D13" s="41">
        <v>854000</v>
      </c>
      <c r="E13" s="41">
        <v>2947487.32</v>
      </c>
      <c r="F13" s="41">
        <v>34000</v>
      </c>
      <c r="G13" s="41">
        <v>304878.37</v>
      </c>
      <c r="H13" s="41">
        <v>200</v>
      </c>
      <c r="I13" s="30">
        <v>7000</v>
      </c>
      <c r="J13" s="29">
        <f>SUM(C13:I13)</f>
        <v>4259264.95</v>
      </c>
    </row>
    <row r="14" spans="1:11" x14ac:dyDescent="0.25">
      <c r="A14" s="3" t="s">
        <v>13</v>
      </c>
      <c r="B14" s="1"/>
      <c r="C14" s="41">
        <v>151587</v>
      </c>
      <c r="D14" s="41">
        <v>201000</v>
      </c>
      <c r="E14" s="41">
        <v>701592.78</v>
      </c>
      <c r="F14" s="41">
        <v>164250</v>
      </c>
      <c r="G14" s="29">
        <v>122512</v>
      </c>
      <c r="H14" s="41">
        <v>6000</v>
      </c>
      <c r="I14" s="30">
        <v>6000</v>
      </c>
      <c r="J14" s="29">
        <f>SUM(C14:I14)</f>
        <v>1352941.78</v>
      </c>
    </row>
    <row r="15" spans="1:11" x14ac:dyDescent="0.25">
      <c r="A15" s="12"/>
      <c r="B15" s="13"/>
      <c r="C15" s="29"/>
      <c r="D15" s="29"/>
      <c r="E15" s="29"/>
      <c r="F15" s="29"/>
      <c r="H15" s="29"/>
      <c r="I15" s="30"/>
      <c r="J15" s="29"/>
    </row>
    <row r="16" spans="1:11" x14ac:dyDescent="0.25">
      <c r="A16" s="8" t="s">
        <v>14</v>
      </c>
      <c r="B16" s="26"/>
      <c r="C16" s="29">
        <f t="shared" ref="C16:I16" si="2">SUM(C18:C20)</f>
        <v>16817303.23</v>
      </c>
      <c r="D16" s="29">
        <f t="shared" si="2"/>
        <v>436000</v>
      </c>
      <c r="E16" s="29">
        <f t="shared" si="2"/>
        <v>10329973.519999998</v>
      </c>
      <c r="F16" s="29">
        <f t="shared" si="2"/>
        <v>6840882.25</v>
      </c>
      <c r="G16" s="29">
        <f t="shared" si="2"/>
        <v>2244701.4899999998</v>
      </c>
      <c r="H16" s="29">
        <f t="shared" si="2"/>
        <v>294500</v>
      </c>
      <c r="I16" s="30">
        <f t="shared" si="2"/>
        <v>423325</v>
      </c>
      <c r="J16" s="29">
        <f>SUM(C16:I16)</f>
        <v>37386685.490000002</v>
      </c>
    </row>
    <row r="17" spans="1:10" x14ac:dyDescent="0.25">
      <c r="A17" s="12"/>
      <c r="B17" s="1"/>
      <c r="C17" s="29"/>
      <c r="D17" s="29"/>
      <c r="E17" s="29"/>
      <c r="F17" s="29"/>
      <c r="G17" s="29"/>
      <c r="H17" s="29"/>
      <c r="I17" s="30"/>
      <c r="J17" s="29"/>
    </row>
    <row r="18" spans="1:10" x14ac:dyDescent="0.25">
      <c r="A18" s="3" t="s">
        <v>15</v>
      </c>
      <c r="B18" s="1"/>
      <c r="C18" s="41">
        <v>15773137.630000001</v>
      </c>
      <c r="D18" s="41">
        <v>365000</v>
      </c>
      <c r="E18" s="41">
        <v>8768433.2899999991</v>
      </c>
      <c r="F18" s="41">
        <v>6346232.25</v>
      </c>
      <c r="G18" s="41">
        <v>1973502.69</v>
      </c>
      <c r="H18" s="41">
        <v>257000</v>
      </c>
      <c r="I18" s="30">
        <v>415825</v>
      </c>
      <c r="J18" s="29">
        <f>SUM(C18:I18)</f>
        <v>33899130.859999999</v>
      </c>
    </row>
    <row r="19" spans="1:10" x14ac:dyDescent="0.25">
      <c r="A19" s="3" t="s">
        <v>12</v>
      </c>
      <c r="B19" s="1"/>
      <c r="C19" s="41">
        <v>318479.2</v>
      </c>
      <c r="D19" s="41">
        <v>25000</v>
      </c>
      <c r="E19" s="41">
        <v>1026031.11</v>
      </c>
      <c r="F19" s="41">
        <v>92600</v>
      </c>
      <c r="G19" s="41">
        <v>76500</v>
      </c>
      <c r="H19" s="41">
        <v>0</v>
      </c>
      <c r="I19" s="30">
        <v>0</v>
      </c>
      <c r="J19" s="29">
        <f>SUM(C19:I19)</f>
        <v>1538610.31</v>
      </c>
    </row>
    <row r="20" spans="1:10" x14ac:dyDescent="0.25">
      <c r="A20" s="3" t="s">
        <v>16</v>
      </c>
      <c r="B20" s="1"/>
      <c r="C20" s="41">
        <v>725686.4</v>
      </c>
      <c r="D20" s="41">
        <v>46000</v>
      </c>
      <c r="E20" s="41">
        <v>535509.12</v>
      </c>
      <c r="F20" s="41">
        <v>402050</v>
      </c>
      <c r="G20" s="41">
        <v>194698.8</v>
      </c>
      <c r="H20" s="41">
        <v>37500</v>
      </c>
      <c r="I20" s="30">
        <v>7500</v>
      </c>
      <c r="J20" s="29">
        <f t="shared" ref="J20:J25" si="3">SUM(C20:I20)</f>
        <v>1948944.32</v>
      </c>
    </row>
    <row r="21" spans="1:10" x14ac:dyDescent="0.25">
      <c r="A21" s="13"/>
      <c r="B21" s="1"/>
      <c r="C21" s="29"/>
      <c r="D21" s="29"/>
      <c r="E21" s="29"/>
      <c r="F21" s="29"/>
      <c r="G21" s="29"/>
      <c r="H21" s="29"/>
      <c r="I21" s="30"/>
      <c r="J21" s="29"/>
    </row>
    <row r="22" spans="1:10" x14ac:dyDescent="0.25">
      <c r="A22" s="8" t="s">
        <v>17</v>
      </c>
      <c r="B22" s="26"/>
      <c r="C22" s="29">
        <f>SUM(C24:C26)</f>
        <v>0</v>
      </c>
      <c r="D22" s="29">
        <f t="shared" ref="D22:I22" si="4">SUM(D24:D26)</f>
        <v>17000</v>
      </c>
      <c r="E22" s="29">
        <f t="shared" si="4"/>
        <v>84600</v>
      </c>
      <c r="F22" s="29">
        <f t="shared" si="4"/>
        <v>2500</v>
      </c>
      <c r="G22" s="29">
        <f t="shared" si="4"/>
        <v>38445.949999999997</v>
      </c>
      <c r="H22" s="29">
        <f t="shared" si="4"/>
        <v>0</v>
      </c>
      <c r="I22" s="30">
        <f t="shared" si="4"/>
        <v>0</v>
      </c>
      <c r="J22" s="29">
        <f t="shared" si="3"/>
        <v>142545.95000000001</v>
      </c>
    </row>
    <row r="23" spans="1:10" x14ac:dyDescent="0.25">
      <c r="A23" s="12"/>
      <c r="B23" s="1"/>
      <c r="C23" s="29"/>
      <c r="D23" s="29"/>
      <c r="E23" s="29"/>
      <c r="F23" s="29"/>
      <c r="G23" s="29"/>
      <c r="H23" s="29"/>
      <c r="I23" s="30"/>
      <c r="J23" s="29"/>
    </row>
    <row r="24" spans="1:10" x14ac:dyDescent="0.25">
      <c r="A24" s="3" t="s">
        <v>11</v>
      </c>
      <c r="B24" s="23"/>
      <c r="C24" s="29">
        <v>0</v>
      </c>
      <c r="D24" s="29">
        <v>0</v>
      </c>
      <c r="E24" s="29">
        <v>0</v>
      </c>
      <c r="F24" s="29">
        <v>0</v>
      </c>
      <c r="G24" s="29">
        <v>0</v>
      </c>
      <c r="H24" s="29">
        <v>0</v>
      </c>
      <c r="I24" s="30">
        <v>0</v>
      </c>
      <c r="J24" s="29">
        <f t="shared" si="3"/>
        <v>0</v>
      </c>
    </row>
    <row r="25" spans="1:10" x14ac:dyDescent="0.25">
      <c r="A25" s="3" t="s">
        <v>18</v>
      </c>
      <c r="B25" s="23"/>
      <c r="C25" s="29">
        <v>0</v>
      </c>
      <c r="D25" s="29">
        <v>17000</v>
      </c>
      <c r="E25" s="29">
        <v>84600</v>
      </c>
      <c r="F25" s="29">
        <v>2500</v>
      </c>
      <c r="G25" s="29">
        <v>38445.949999999997</v>
      </c>
      <c r="H25" s="29">
        <v>0</v>
      </c>
      <c r="I25" s="30">
        <v>0</v>
      </c>
      <c r="J25" s="29">
        <f t="shared" si="3"/>
        <v>142545.95000000001</v>
      </c>
    </row>
    <row r="26" spans="1:10" x14ac:dyDescent="0.25">
      <c r="A26" s="3" t="s">
        <v>16</v>
      </c>
      <c r="B26" s="23"/>
      <c r="C26" s="29">
        <v>0</v>
      </c>
      <c r="D26" s="29">
        <v>0</v>
      </c>
      <c r="E26" s="29">
        <v>0</v>
      </c>
      <c r="F26" s="29">
        <v>0</v>
      </c>
      <c r="G26" s="29">
        <v>0</v>
      </c>
      <c r="H26" s="29">
        <v>0</v>
      </c>
      <c r="I26" s="30">
        <v>0</v>
      </c>
      <c r="J26" s="29">
        <v>0</v>
      </c>
    </row>
    <row r="27" spans="1:10" x14ac:dyDescent="0.25">
      <c r="A27" s="3"/>
      <c r="B27" s="1"/>
      <c r="C27" s="23"/>
      <c r="D27" s="23"/>
      <c r="E27" s="23"/>
      <c r="F27" s="23"/>
      <c r="G27" s="23"/>
      <c r="H27" s="23"/>
      <c r="I27" s="27"/>
      <c r="J27" s="23"/>
    </row>
    <row r="28" spans="1:10" x14ac:dyDescent="0.25">
      <c r="A28" s="3"/>
      <c r="B28" s="1"/>
      <c r="C28" s="15"/>
      <c r="D28" s="15"/>
      <c r="E28" s="15"/>
      <c r="F28" s="15"/>
      <c r="G28" s="15"/>
      <c r="H28" s="15"/>
      <c r="I28" s="16" t="s">
        <v>7</v>
      </c>
      <c r="J28" s="17"/>
    </row>
    <row r="29" spans="1:10" x14ac:dyDescent="0.25">
      <c r="A29" s="3"/>
      <c r="B29" s="1"/>
      <c r="C29" s="18" t="s">
        <v>2</v>
      </c>
      <c r="D29" s="18" t="s">
        <v>3</v>
      </c>
      <c r="E29" s="18" t="s">
        <v>0</v>
      </c>
      <c r="F29" s="18" t="s">
        <v>4</v>
      </c>
      <c r="G29" s="18" t="s">
        <v>1</v>
      </c>
      <c r="H29" s="18" t="s">
        <v>5</v>
      </c>
      <c r="I29" s="19" t="s">
        <v>8</v>
      </c>
      <c r="J29" s="18" t="s">
        <v>6</v>
      </c>
    </row>
    <row r="30" spans="1:10" x14ac:dyDescent="0.25">
      <c r="A30" s="3"/>
      <c r="B30" s="1"/>
      <c r="C30" s="20"/>
      <c r="D30" s="20"/>
      <c r="E30" s="20"/>
      <c r="F30" s="20"/>
      <c r="G30" s="20"/>
      <c r="H30" s="20"/>
      <c r="I30" s="21"/>
      <c r="J30" s="20"/>
    </row>
    <row r="31" spans="1:10" x14ac:dyDescent="0.25">
      <c r="A31" s="3" t="s">
        <v>27</v>
      </c>
      <c r="B31" s="1"/>
      <c r="C31" s="39">
        <f>SUM(C34+C40+C46)</f>
        <v>95974004.629999995</v>
      </c>
      <c r="D31" s="39">
        <f t="shared" ref="D31:I31" si="5">SUM(D34+D40+D46)</f>
        <v>30691616</v>
      </c>
      <c r="E31" s="39">
        <f>SUM(E34+E40+E46)</f>
        <v>45335623.159999996</v>
      </c>
      <c r="F31" s="39">
        <f t="shared" si="5"/>
        <v>45326879.030000001</v>
      </c>
      <c r="G31" s="39">
        <f>SUM(G34+G40+G46)</f>
        <v>20252176.52</v>
      </c>
      <c r="H31" s="39">
        <f t="shared" si="5"/>
        <v>3714900</v>
      </c>
      <c r="I31" s="40">
        <f t="shared" si="5"/>
        <v>4337223.67</v>
      </c>
      <c r="J31" s="39">
        <f>SUM(C31:I31)</f>
        <v>245632423.00999999</v>
      </c>
    </row>
    <row r="32" spans="1:10" x14ac:dyDescent="0.25">
      <c r="A32" s="12"/>
      <c r="B32" s="36"/>
      <c r="C32" s="31"/>
      <c r="D32" s="31"/>
      <c r="E32" s="31"/>
      <c r="F32" s="31"/>
      <c r="G32" s="31"/>
      <c r="H32" s="31"/>
      <c r="I32" s="32"/>
      <c r="J32" s="31"/>
    </row>
    <row r="33" spans="1:10" x14ac:dyDescent="0.25">
      <c r="A33" s="3"/>
      <c r="B33" s="1"/>
      <c r="C33" s="23"/>
      <c r="D33" s="23"/>
      <c r="E33" s="23"/>
      <c r="F33" s="23"/>
      <c r="G33" s="23"/>
      <c r="H33" s="23"/>
      <c r="I33" s="24"/>
      <c r="J33" s="23"/>
    </row>
    <row r="34" spans="1:10" x14ac:dyDescent="0.25">
      <c r="A34" s="8" t="s">
        <v>10</v>
      </c>
      <c r="B34" s="26"/>
      <c r="C34" s="29">
        <f t="shared" ref="C34:I34" si="6">SUM(C36:C38)</f>
        <v>45388612.880000003</v>
      </c>
      <c r="D34" s="29">
        <f t="shared" si="6"/>
        <v>26205404</v>
      </c>
      <c r="E34" s="29">
        <f t="shared" si="6"/>
        <v>23218437.59</v>
      </c>
      <c r="F34" s="29">
        <f t="shared" si="6"/>
        <v>20836867.16</v>
      </c>
      <c r="G34" s="29">
        <f t="shared" si="6"/>
        <v>11539060.559999999</v>
      </c>
      <c r="H34" s="29">
        <f t="shared" si="6"/>
        <v>2053300</v>
      </c>
      <c r="I34" s="30">
        <f t="shared" si="6"/>
        <v>2198173.67</v>
      </c>
      <c r="J34" s="29">
        <f>SUM(C34:I34)</f>
        <v>131439855.86</v>
      </c>
    </row>
    <row r="35" spans="1:10" x14ac:dyDescent="0.25">
      <c r="A35" s="12"/>
      <c r="B35" s="1"/>
      <c r="C35" s="33"/>
      <c r="D35" s="33"/>
      <c r="E35" s="33"/>
      <c r="F35" s="33"/>
      <c r="G35" s="33"/>
      <c r="H35" s="33"/>
      <c r="I35" s="30"/>
      <c r="J35" s="33"/>
    </row>
    <row r="36" spans="1:10" x14ac:dyDescent="0.25">
      <c r="A36" s="3" t="s">
        <v>11</v>
      </c>
      <c r="B36" s="1"/>
      <c r="C36" s="41">
        <v>45258993.880000003</v>
      </c>
      <c r="D36" s="41">
        <v>23571431</v>
      </c>
      <c r="E36" s="41">
        <v>18694735.809999999</v>
      </c>
      <c r="F36" s="41">
        <v>20725067.16</v>
      </c>
      <c r="G36" s="41">
        <v>10810674.92</v>
      </c>
      <c r="H36" s="41">
        <v>2016050</v>
      </c>
      <c r="I36" s="30">
        <v>2193673.67</v>
      </c>
      <c r="J36" s="29">
        <f>SUM(C36:I36)</f>
        <v>123270626.44</v>
      </c>
    </row>
    <row r="37" spans="1:10" x14ac:dyDescent="0.25">
      <c r="A37" s="3" t="s">
        <v>18</v>
      </c>
      <c r="B37" s="1"/>
      <c r="C37" s="41">
        <v>48264</v>
      </c>
      <c r="D37" s="41">
        <v>1694423</v>
      </c>
      <c r="E37" s="41">
        <v>2760846.87</v>
      </c>
      <c r="F37" s="41">
        <v>38800</v>
      </c>
      <c r="G37" s="41">
        <v>444243.11</v>
      </c>
      <c r="H37" s="41">
        <v>2250</v>
      </c>
      <c r="I37" s="30">
        <v>0</v>
      </c>
      <c r="J37" s="29">
        <f>SUM(C37:I37)</f>
        <v>4988826.9800000004</v>
      </c>
    </row>
    <row r="38" spans="1:10" x14ac:dyDescent="0.25">
      <c r="A38" s="3" t="s">
        <v>16</v>
      </c>
      <c r="B38" s="1"/>
      <c r="C38" s="41">
        <v>81355</v>
      </c>
      <c r="D38" s="41">
        <v>939550</v>
      </c>
      <c r="E38" s="41">
        <v>1762854.91</v>
      </c>
      <c r="F38" s="41">
        <v>73000</v>
      </c>
      <c r="G38" s="41">
        <v>284142.53000000003</v>
      </c>
      <c r="H38" s="41">
        <v>35000</v>
      </c>
      <c r="I38" s="30">
        <v>4500</v>
      </c>
      <c r="J38" s="29">
        <f>SUM(C38:I38)</f>
        <v>3180402.4400000004</v>
      </c>
    </row>
    <row r="39" spans="1:10" x14ac:dyDescent="0.25">
      <c r="A39" s="3"/>
      <c r="B39" s="1"/>
      <c r="C39" s="29"/>
      <c r="D39" s="29"/>
      <c r="E39" s="29"/>
      <c r="F39" s="29"/>
      <c r="G39" s="29"/>
      <c r="H39" s="29"/>
      <c r="I39" s="30"/>
      <c r="J39" s="29"/>
    </row>
    <row r="40" spans="1:10" x14ac:dyDescent="0.25">
      <c r="A40" s="8" t="s">
        <v>14</v>
      </c>
      <c r="B40" s="26"/>
      <c r="C40" s="29">
        <f t="shared" ref="C40:I40" si="7">SUM(C42:C44)</f>
        <v>50544391.75</v>
      </c>
      <c r="D40" s="29">
        <f t="shared" si="7"/>
        <v>4445212</v>
      </c>
      <c r="E40" s="29">
        <f t="shared" si="7"/>
        <v>21994524.52</v>
      </c>
      <c r="F40" s="29">
        <f t="shared" si="7"/>
        <v>24478511.870000001</v>
      </c>
      <c r="G40" s="29">
        <f t="shared" si="7"/>
        <v>8701615.9600000009</v>
      </c>
      <c r="H40" s="29">
        <f t="shared" si="7"/>
        <v>1661600</v>
      </c>
      <c r="I40" s="30">
        <f t="shared" si="7"/>
        <v>2135550</v>
      </c>
      <c r="J40" s="29">
        <f>SUM(C40:I40)</f>
        <v>113961406.09999999</v>
      </c>
    </row>
    <row r="41" spans="1:10" x14ac:dyDescent="0.25">
      <c r="A41" s="3"/>
      <c r="B41" s="1"/>
      <c r="C41" s="29"/>
      <c r="D41" s="29"/>
      <c r="E41" s="29"/>
      <c r="F41" s="29"/>
      <c r="G41" s="29"/>
      <c r="H41" s="29"/>
      <c r="I41" s="30"/>
      <c r="J41" s="29"/>
    </row>
    <row r="42" spans="1:10" x14ac:dyDescent="0.25">
      <c r="A42" s="3" t="s">
        <v>11</v>
      </c>
      <c r="B42" s="1"/>
      <c r="C42" s="41">
        <v>49118662.840000004</v>
      </c>
      <c r="D42" s="41">
        <v>4313112</v>
      </c>
      <c r="E42" s="41">
        <v>16380233.26</v>
      </c>
      <c r="F42" s="41">
        <v>23228409.780000001</v>
      </c>
      <c r="G42" s="41">
        <v>7867580</v>
      </c>
      <c r="H42" s="41">
        <v>1558800</v>
      </c>
      <c r="I42" s="30">
        <v>2064550</v>
      </c>
      <c r="J42" s="29">
        <f>SUM(C42:I42)</f>
        <v>104531347.88000001</v>
      </c>
    </row>
    <row r="43" spans="1:10" x14ac:dyDescent="0.25">
      <c r="A43" s="3" t="s">
        <v>18</v>
      </c>
      <c r="B43" s="1"/>
      <c r="C43" s="41">
        <v>617781.04</v>
      </c>
      <c r="D43" s="41">
        <v>91600</v>
      </c>
      <c r="E43" s="41">
        <v>3910285.01</v>
      </c>
      <c r="F43" s="41">
        <v>463156.55</v>
      </c>
      <c r="G43" s="41">
        <v>294300</v>
      </c>
      <c r="H43" s="41">
        <v>21750</v>
      </c>
      <c r="I43" s="30">
        <v>37500</v>
      </c>
      <c r="J43" s="29">
        <f>SUM(C43:I43)</f>
        <v>5436372.5999999996</v>
      </c>
    </row>
    <row r="44" spans="1:10" x14ac:dyDescent="0.25">
      <c r="A44" s="3" t="s">
        <v>16</v>
      </c>
      <c r="B44" s="1"/>
      <c r="C44" s="41">
        <v>807947.87</v>
      </c>
      <c r="D44" s="41">
        <v>40500</v>
      </c>
      <c r="E44" s="41">
        <v>1704006.25</v>
      </c>
      <c r="F44" s="41">
        <v>786945.54</v>
      </c>
      <c r="G44" s="41">
        <v>539735.96</v>
      </c>
      <c r="H44" s="41">
        <v>81050</v>
      </c>
      <c r="I44" s="30">
        <v>33500</v>
      </c>
      <c r="J44" s="29">
        <f>SUM(C44:I44)</f>
        <v>3993685.62</v>
      </c>
    </row>
    <row r="45" spans="1:10" x14ac:dyDescent="0.25">
      <c r="A45" s="3"/>
      <c r="B45" s="1"/>
      <c r="C45" s="29"/>
      <c r="D45" s="29"/>
      <c r="E45" s="29"/>
      <c r="F45" s="29"/>
      <c r="G45" s="29"/>
      <c r="H45" s="29"/>
      <c r="I45" s="30"/>
      <c r="J45" s="29"/>
    </row>
    <row r="46" spans="1:10" x14ac:dyDescent="0.25">
      <c r="A46" s="8" t="s">
        <v>17</v>
      </c>
      <c r="B46" s="26"/>
      <c r="C46" s="29">
        <f>SUM(C48:C50)</f>
        <v>41000</v>
      </c>
      <c r="D46" s="29">
        <f>SUM(D48:D50)</f>
        <v>41000</v>
      </c>
      <c r="E46" s="29">
        <f>SUM(E48:E50)</f>
        <v>122661.04999999999</v>
      </c>
      <c r="F46" s="29">
        <f>SUM(F48:F50)</f>
        <v>11500</v>
      </c>
      <c r="G46" s="29">
        <f>SUM(G48:G50)</f>
        <v>11500</v>
      </c>
      <c r="H46" s="29">
        <f t="shared" ref="H46:I46" si="8">SUM(H48:H50)</f>
        <v>0</v>
      </c>
      <c r="I46" s="30">
        <f t="shared" si="8"/>
        <v>3500</v>
      </c>
      <c r="J46" s="29">
        <f t="shared" ref="J46" si="9">SUM(C46:I46)</f>
        <v>231161.05</v>
      </c>
    </row>
    <row r="47" spans="1:10" x14ac:dyDescent="0.25">
      <c r="A47" s="13"/>
      <c r="B47" s="1"/>
      <c r="C47" s="29"/>
      <c r="D47" s="29"/>
      <c r="E47" s="29"/>
      <c r="F47" s="29"/>
      <c r="G47" s="29"/>
      <c r="H47" s="29"/>
      <c r="I47" s="30"/>
      <c r="J47" s="29"/>
    </row>
    <row r="48" spans="1:10" x14ac:dyDescent="0.25">
      <c r="A48" s="3" t="s">
        <v>11</v>
      </c>
      <c r="B48" s="23"/>
      <c r="C48" s="41">
        <v>36000</v>
      </c>
      <c r="D48" s="41">
        <v>18000</v>
      </c>
      <c r="E48" s="41">
        <v>57041.93</v>
      </c>
      <c r="F48" s="41">
        <v>11000</v>
      </c>
      <c r="G48" s="41">
        <v>4500</v>
      </c>
      <c r="H48" s="41">
        <v>0</v>
      </c>
      <c r="I48" s="30">
        <v>3500</v>
      </c>
      <c r="J48" s="29">
        <f>SUM(C48:I48)</f>
        <v>130041.93</v>
      </c>
    </row>
    <row r="49" spans="1:16" x14ac:dyDescent="0.25">
      <c r="A49" s="3" t="s">
        <v>18</v>
      </c>
      <c r="B49" s="23"/>
      <c r="C49" s="41">
        <v>5000</v>
      </c>
      <c r="D49" s="41">
        <v>23000</v>
      </c>
      <c r="E49" s="41">
        <v>65619.12</v>
      </c>
      <c r="F49" s="41">
        <v>500</v>
      </c>
      <c r="G49" s="41">
        <v>7000</v>
      </c>
      <c r="H49" s="41">
        <v>0</v>
      </c>
      <c r="I49" s="30">
        <v>0</v>
      </c>
      <c r="J49" s="29">
        <f>SUM(C49:I49)</f>
        <v>101119.12</v>
      </c>
    </row>
    <row r="50" spans="1:16" x14ac:dyDescent="0.25">
      <c r="A50" s="3" t="s">
        <v>16</v>
      </c>
      <c r="B50" s="23"/>
      <c r="C50" s="41">
        <v>0</v>
      </c>
      <c r="D50" s="41">
        <v>0</v>
      </c>
      <c r="E50" s="41">
        <v>0</v>
      </c>
      <c r="F50" s="41">
        <v>0</v>
      </c>
      <c r="G50" s="41">
        <v>0</v>
      </c>
      <c r="H50" s="41">
        <v>0</v>
      </c>
      <c r="I50" s="30">
        <v>0</v>
      </c>
      <c r="J50" s="29">
        <f>SUM(C50:I50)</f>
        <v>0</v>
      </c>
    </row>
    <row r="51" spans="1:16" x14ac:dyDescent="0.25">
      <c r="A51" s="12"/>
      <c r="B51" s="11"/>
      <c r="C51" s="29"/>
      <c r="D51" s="29"/>
      <c r="E51" s="29"/>
      <c r="F51" s="29"/>
      <c r="G51" s="29"/>
      <c r="H51" s="29"/>
      <c r="I51" s="30"/>
      <c r="J51" s="29"/>
    </row>
    <row r="52" spans="1:16" x14ac:dyDescent="0.25">
      <c r="A52" s="3"/>
      <c r="B52" s="1"/>
      <c r="C52" s="15"/>
      <c r="D52" s="15"/>
      <c r="E52" s="15"/>
      <c r="F52" s="15"/>
      <c r="G52" s="15"/>
      <c r="H52" s="15"/>
      <c r="I52" s="16" t="s">
        <v>7</v>
      </c>
      <c r="J52" s="17"/>
    </row>
    <row r="53" spans="1:16" x14ac:dyDescent="0.25">
      <c r="A53" s="3"/>
      <c r="B53" s="1"/>
      <c r="C53" s="18" t="s">
        <v>2</v>
      </c>
      <c r="D53" s="18" t="s">
        <v>3</v>
      </c>
      <c r="E53" s="18" t="s">
        <v>0</v>
      </c>
      <c r="F53" s="18" t="s">
        <v>4</v>
      </c>
      <c r="G53" s="18" t="s">
        <v>1</v>
      </c>
      <c r="H53" s="18" t="s">
        <v>5</v>
      </c>
      <c r="I53" s="19" t="s">
        <v>8</v>
      </c>
      <c r="J53" s="18" t="s">
        <v>6</v>
      </c>
    </row>
    <row r="54" spans="1:16" x14ac:dyDescent="0.25">
      <c r="A54" s="3"/>
      <c r="B54" s="1"/>
      <c r="C54" s="20"/>
      <c r="D54" s="20"/>
      <c r="E54" s="20"/>
      <c r="F54" s="20"/>
      <c r="G54" s="20"/>
      <c r="H54" s="20"/>
      <c r="I54" s="21"/>
      <c r="J54" s="20"/>
    </row>
    <row r="55" spans="1:16" x14ac:dyDescent="0.25">
      <c r="A55" s="3" t="s">
        <v>29</v>
      </c>
      <c r="B55" s="1"/>
      <c r="C55" s="39">
        <f t="shared" ref="C55:I55" si="10">C58+C62+C67</f>
        <v>43081</v>
      </c>
      <c r="D55" s="39">
        <f t="shared" si="10"/>
        <v>115800</v>
      </c>
      <c r="E55" s="39">
        <f t="shared" si="10"/>
        <v>655797.10000000009</v>
      </c>
      <c r="F55" s="39">
        <f t="shared" si="10"/>
        <v>0</v>
      </c>
      <c r="G55" s="39">
        <f t="shared" si="10"/>
        <v>185259.7</v>
      </c>
      <c r="H55" s="39">
        <f t="shared" si="10"/>
        <v>0</v>
      </c>
      <c r="I55" s="40">
        <f t="shared" si="10"/>
        <v>5000</v>
      </c>
      <c r="J55" s="39">
        <f>SUM(C55:I55)</f>
        <v>1004937.8</v>
      </c>
    </row>
    <row r="56" spans="1:16" x14ac:dyDescent="0.25">
      <c r="A56" s="12"/>
      <c r="B56" s="36"/>
      <c r="C56" s="31"/>
      <c r="D56" s="31"/>
      <c r="E56" s="31"/>
      <c r="F56" s="31"/>
      <c r="G56" s="31"/>
      <c r="H56" s="31"/>
      <c r="I56" s="32"/>
      <c r="J56" s="31"/>
    </row>
    <row r="57" spans="1:16" x14ac:dyDescent="0.25">
      <c r="A57" s="3"/>
      <c r="B57" s="1"/>
      <c r="C57" s="23"/>
      <c r="D57" s="23"/>
      <c r="E57" s="23"/>
      <c r="F57" s="23"/>
      <c r="G57" s="23"/>
      <c r="H57" s="23"/>
      <c r="I57" s="24"/>
      <c r="J57" s="23"/>
    </row>
    <row r="58" spans="1:16" ht="15.6" x14ac:dyDescent="0.3">
      <c r="A58" s="8" t="s">
        <v>10</v>
      </c>
      <c r="B58" s="26"/>
      <c r="C58" s="29">
        <f>C60</f>
        <v>16281</v>
      </c>
      <c r="D58" s="29">
        <f t="shared" ref="D58:F58" si="11">D60</f>
        <v>105800</v>
      </c>
      <c r="E58" s="29">
        <f t="shared" si="11"/>
        <v>243933.95</v>
      </c>
      <c r="F58" s="29">
        <f t="shared" si="11"/>
        <v>0</v>
      </c>
      <c r="G58" s="29">
        <f>G60</f>
        <v>162259.70000000001</v>
      </c>
      <c r="H58" s="29">
        <f>H60</f>
        <v>0</v>
      </c>
      <c r="I58" s="30">
        <f>I60</f>
        <v>5000</v>
      </c>
      <c r="J58" s="29">
        <f>SUM(C58:I58)</f>
        <v>533274.65</v>
      </c>
      <c r="L58" s="38"/>
      <c r="M58" s="38"/>
      <c r="O58" s="38"/>
      <c r="P58" s="38"/>
    </row>
    <row r="59" spans="1:16" x14ac:dyDescent="0.25">
      <c r="A59" s="12"/>
      <c r="B59" s="1"/>
      <c r="C59" s="33"/>
      <c r="D59" s="33"/>
      <c r="E59" s="33"/>
      <c r="F59" s="33"/>
      <c r="G59" s="33"/>
      <c r="H59" s="33"/>
      <c r="I59" s="30"/>
      <c r="J59" s="33"/>
    </row>
    <row r="60" spans="1:16" x14ac:dyDescent="0.25">
      <c r="A60" s="3" t="s">
        <v>18</v>
      </c>
      <c r="B60" s="1"/>
      <c r="C60" s="41">
        <v>16281</v>
      </c>
      <c r="D60" s="41">
        <v>105800</v>
      </c>
      <c r="E60" s="41">
        <v>243933.95</v>
      </c>
      <c r="F60" s="41">
        <v>0</v>
      </c>
      <c r="G60" s="41">
        <v>162259.70000000001</v>
      </c>
      <c r="H60" s="41">
        <v>0</v>
      </c>
      <c r="I60" s="30">
        <v>5000</v>
      </c>
      <c r="J60" s="29">
        <f>SUM(C60:I60)</f>
        <v>533274.65</v>
      </c>
    </row>
    <row r="61" spans="1:16" x14ac:dyDescent="0.25">
      <c r="A61" s="3"/>
      <c r="B61" s="1"/>
      <c r="C61" s="29"/>
      <c r="D61" s="29"/>
      <c r="E61" s="29"/>
      <c r="F61" s="29"/>
      <c r="G61" s="29"/>
      <c r="H61" s="29"/>
      <c r="I61" s="30"/>
      <c r="J61" s="29"/>
    </row>
    <row r="62" spans="1:16" x14ac:dyDescent="0.25">
      <c r="A62" s="8" t="s">
        <v>14</v>
      </c>
      <c r="B62" s="26"/>
      <c r="C62" s="29">
        <f>SUM(C64:C65)</f>
        <v>22800</v>
      </c>
      <c r="D62" s="29">
        <f t="shared" ref="D62:I62" si="12">SUM(D64:D64)</f>
        <v>10000</v>
      </c>
      <c r="E62" s="29">
        <f t="shared" si="12"/>
        <v>411863.15</v>
      </c>
      <c r="F62" s="29">
        <f t="shared" si="12"/>
        <v>0</v>
      </c>
      <c r="G62" s="29">
        <f t="shared" si="12"/>
        <v>22000</v>
      </c>
      <c r="H62" s="29">
        <f t="shared" si="12"/>
        <v>0</v>
      </c>
      <c r="I62" s="30">
        <f t="shared" si="12"/>
        <v>0</v>
      </c>
      <c r="J62" s="29">
        <f>SUM(C62:I62)</f>
        <v>466663.15</v>
      </c>
    </row>
    <row r="63" spans="1:16" x14ac:dyDescent="0.25">
      <c r="A63" s="3"/>
      <c r="B63" s="1"/>
      <c r="C63" s="29"/>
      <c r="D63" s="29"/>
      <c r="E63" s="29"/>
      <c r="F63" s="29"/>
      <c r="G63" s="29"/>
      <c r="H63" s="29"/>
      <c r="I63" s="30"/>
      <c r="J63" s="29"/>
    </row>
    <row r="64" spans="1:16" x14ac:dyDescent="0.25">
      <c r="A64" s="3" t="s">
        <v>11</v>
      </c>
      <c r="B64" s="1"/>
      <c r="C64" s="41">
        <v>20000</v>
      </c>
      <c r="D64" s="41">
        <v>10000</v>
      </c>
      <c r="E64" s="41">
        <v>411863.15</v>
      </c>
      <c r="F64" s="41">
        <v>0</v>
      </c>
      <c r="G64" s="41">
        <v>22000</v>
      </c>
      <c r="H64" s="41">
        <v>0</v>
      </c>
      <c r="I64" s="30">
        <v>0</v>
      </c>
      <c r="J64" s="29">
        <f>SUM(C64:I64)</f>
        <v>463863.15</v>
      </c>
    </row>
    <row r="65" spans="1:10" x14ac:dyDescent="0.25">
      <c r="A65" s="3" t="s">
        <v>18</v>
      </c>
      <c r="B65" s="1"/>
      <c r="C65" s="41">
        <v>2800</v>
      </c>
      <c r="D65" s="41"/>
      <c r="E65" s="41">
        <v>750</v>
      </c>
      <c r="F65" s="41"/>
      <c r="G65" s="41"/>
      <c r="H65" s="41"/>
      <c r="I65" s="30"/>
      <c r="J65" s="29">
        <f>SUM(C65:I65)</f>
        <v>3550</v>
      </c>
    </row>
    <row r="66" spans="1:10" x14ac:dyDescent="0.25">
      <c r="A66" s="3"/>
      <c r="B66" s="1"/>
      <c r="C66" s="29"/>
      <c r="D66" s="29"/>
      <c r="E66" s="29"/>
      <c r="F66" s="29"/>
      <c r="G66" s="29"/>
      <c r="H66" s="29"/>
      <c r="I66" s="30"/>
      <c r="J66" s="29"/>
    </row>
    <row r="67" spans="1:10" x14ac:dyDescent="0.25">
      <c r="A67" s="8" t="s">
        <v>17</v>
      </c>
      <c r="B67" s="26"/>
      <c r="C67" s="41">
        <f>C69</f>
        <v>4000</v>
      </c>
      <c r="D67" s="41">
        <f t="shared" ref="D67:I67" si="13">D69</f>
        <v>0</v>
      </c>
      <c r="E67" s="41">
        <f t="shared" si="13"/>
        <v>0</v>
      </c>
      <c r="F67" s="41">
        <f t="shared" si="13"/>
        <v>0</v>
      </c>
      <c r="G67" s="41">
        <f>G69</f>
        <v>1000</v>
      </c>
      <c r="H67" s="41">
        <f t="shared" si="13"/>
        <v>0</v>
      </c>
      <c r="I67" s="30">
        <f t="shared" si="13"/>
        <v>0</v>
      </c>
      <c r="J67" s="29">
        <f>SUM(C67:I67)</f>
        <v>5000</v>
      </c>
    </row>
    <row r="68" spans="1:10" x14ac:dyDescent="0.25">
      <c r="A68" s="13"/>
      <c r="B68" s="1"/>
      <c r="C68" s="29"/>
      <c r="D68" s="29"/>
      <c r="E68" s="29"/>
      <c r="F68" s="29"/>
      <c r="G68" s="29"/>
      <c r="H68" s="29"/>
      <c r="I68" s="30"/>
      <c r="J68" s="29"/>
    </row>
    <row r="69" spans="1:10" x14ac:dyDescent="0.25">
      <c r="A69" s="3" t="s">
        <v>18</v>
      </c>
      <c r="B69" s="23"/>
      <c r="C69" s="41">
        <v>4000</v>
      </c>
      <c r="D69" s="29"/>
      <c r="E69" s="29"/>
      <c r="F69" s="29"/>
      <c r="G69" s="29">
        <v>1000</v>
      </c>
      <c r="H69" s="29"/>
      <c r="I69" s="30"/>
      <c r="J69" s="29">
        <f>SUM(C69:I69)</f>
        <v>5000</v>
      </c>
    </row>
    <row r="70" spans="1:10" x14ac:dyDescent="0.25">
      <c r="A70" s="12"/>
      <c r="B70" s="11"/>
      <c r="C70" s="29"/>
      <c r="D70" s="29"/>
      <c r="E70" s="29"/>
      <c r="F70" s="29"/>
      <c r="G70" s="29"/>
      <c r="H70" s="29"/>
      <c r="I70" s="30"/>
      <c r="J70" s="29"/>
    </row>
    <row r="71" spans="1:10" x14ac:dyDescent="0.25">
      <c r="A71" s="8" t="s">
        <v>26</v>
      </c>
      <c r="B71" s="25"/>
      <c r="C71" s="29"/>
      <c r="D71" s="29"/>
      <c r="E71" s="29"/>
      <c r="F71" s="29"/>
      <c r="G71" s="29"/>
      <c r="H71" s="29"/>
      <c r="I71" s="30"/>
      <c r="J71" s="29"/>
    </row>
    <row r="72" spans="1:10" ht="7.95" customHeight="1" x14ac:dyDescent="0.25">
      <c r="A72" s="3"/>
      <c r="B72" s="1"/>
      <c r="C72" s="29"/>
      <c r="D72" s="29"/>
      <c r="E72" s="29"/>
      <c r="F72" s="29"/>
      <c r="G72" s="29"/>
      <c r="H72" s="29"/>
      <c r="I72" s="30"/>
      <c r="J72" s="29"/>
    </row>
    <row r="73" spans="1:10" x14ac:dyDescent="0.25">
      <c r="A73" s="28" t="s">
        <v>19</v>
      </c>
      <c r="B73" s="26"/>
      <c r="C73" s="29">
        <f t="shared" ref="C73:I73" si="14">C12+C18+C24+C36+C42+C48+C64</f>
        <v>115466891.06</v>
      </c>
      <c r="D73" s="29">
        <f t="shared" si="14"/>
        <v>29520293</v>
      </c>
      <c r="E73" s="29">
        <f t="shared" si="14"/>
        <v>48717703.029999994</v>
      </c>
      <c r="F73" s="29">
        <f t="shared" si="14"/>
        <v>52143815.670000002</v>
      </c>
      <c r="G73" s="29">
        <f t="shared" si="14"/>
        <v>21469648.350000001</v>
      </c>
      <c r="H73" s="29">
        <f t="shared" si="14"/>
        <v>3896350</v>
      </c>
      <c r="I73" s="30">
        <f t="shared" si="14"/>
        <v>4886023.67</v>
      </c>
      <c r="J73" s="29">
        <f>SUM(C73:I73)</f>
        <v>276100724.78000003</v>
      </c>
    </row>
    <row r="74" spans="1:10" x14ac:dyDescent="0.25">
      <c r="A74" s="3" t="s">
        <v>20</v>
      </c>
      <c r="B74" s="2"/>
      <c r="C74" s="29">
        <f>C13+C19+C25+C37+C43+C49+C60+C65+C69</f>
        <v>1124304.5</v>
      </c>
      <c r="D74" s="29">
        <f t="shared" ref="D74:I74" si="15">D13+D19+D25+D37+D43+D49+D60+D69</f>
        <v>2810823</v>
      </c>
      <c r="E74" s="29">
        <f t="shared" si="15"/>
        <v>11038803.379999997</v>
      </c>
      <c r="F74" s="29">
        <f t="shared" si="15"/>
        <v>631556.55000000005</v>
      </c>
      <c r="G74" s="29">
        <f t="shared" si="15"/>
        <v>1328627.1299999999</v>
      </c>
      <c r="H74" s="29">
        <f t="shared" si="15"/>
        <v>24200</v>
      </c>
      <c r="I74" s="30">
        <f t="shared" si="15"/>
        <v>49500</v>
      </c>
      <c r="J74" s="29">
        <f t="shared" ref="J74:J75" si="16">SUM(C74:I74)</f>
        <v>17007814.559999999</v>
      </c>
    </row>
    <row r="75" spans="1:10" x14ac:dyDescent="0.25">
      <c r="A75" s="3" t="s">
        <v>21</v>
      </c>
      <c r="B75" s="3"/>
      <c r="C75" s="29">
        <f t="shared" ref="C75:I75" si="17">C14+C20+C26+C38+C44+C50</f>
        <v>1766576.27</v>
      </c>
      <c r="D75" s="29">
        <f t="shared" si="17"/>
        <v>1227050</v>
      </c>
      <c r="E75" s="29">
        <f t="shared" si="17"/>
        <v>4703963.0599999996</v>
      </c>
      <c r="F75" s="29">
        <f t="shared" si="17"/>
        <v>1426245.54</v>
      </c>
      <c r="G75" s="29">
        <f t="shared" si="17"/>
        <v>1141089.29</v>
      </c>
      <c r="H75" s="29">
        <f t="shared" si="17"/>
        <v>159550</v>
      </c>
      <c r="I75" s="30">
        <f t="shared" si="17"/>
        <v>51500</v>
      </c>
      <c r="J75" s="29">
        <f t="shared" si="16"/>
        <v>10475974.16</v>
      </c>
    </row>
    <row r="76" spans="1:10" ht="9" customHeight="1" x14ac:dyDescent="0.25">
      <c r="A76" s="3"/>
      <c r="B76" s="3"/>
      <c r="C76" s="29"/>
      <c r="D76" s="29"/>
      <c r="E76" s="29"/>
      <c r="F76" s="29"/>
      <c r="G76" s="29"/>
      <c r="H76" s="29"/>
      <c r="I76" s="30"/>
      <c r="J76" s="29"/>
    </row>
    <row r="77" spans="1:10" ht="7.95" customHeight="1" x14ac:dyDescent="0.25">
      <c r="A77" s="9"/>
      <c r="B77" s="9"/>
      <c r="C77" s="29"/>
      <c r="D77" s="29"/>
      <c r="E77" s="29"/>
      <c r="F77" s="29"/>
      <c r="G77" s="29"/>
      <c r="H77" s="29"/>
      <c r="I77" s="30"/>
      <c r="J77" s="29"/>
    </row>
    <row r="78" spans="1:10" x14ac:dyDescent="0.25">
      <c r="A78" s="28" t="s">
        <v>22</v>
      </c>
      <c r="B78" s="28"/>
      <c r="C78" s="29">
        <f t="shared" ref="C78:I78" si="18">SUM(C10+C34+C58)</f>
        <v>50928276.850000001</v>
      </c>
      <c r="D78" s="29">
        <f t="shared" si="18"/>
        <v>28608954</v>
      </c>
      <c r="E78" s="29">
        <f t="shared" si="18"/>
        <v>31516847.23</v>
      </c>
      <c r="F78" s="29">
        <f t="shared" si="18"/>
        <v>22868223.640000001</v>
      </c>
      <c r="G78" s="29">
        <f t="shared" si="18"/>
        <v>12920101.369999997</v>
      </c>
      <c r="H78" s="29">
        <f t="shared" si="18"/>
        <v>2124000</v>
      </c>
      <c r="I78" s="30">
        <f t="shared" si="18"/>
        <v>2424648.67</v>
      </c>
      <c r="J78" s="29">
        <f>SUM(C78:I78)</f>
        <v>151391051.75999999</v>
      </c>
    </row>
    <row r="79" spans="1:10" x14ac:dyDescent="0.25">
      <c r="A79" s="3" t="s">
        <v>23</v>
      </c>
      <c r="B79" s="2"/>
      <c r="C79" s="29">
        <f t="shared" ref="C79:I79" si="19">SUM(C16+C40+C62)</f>
        <v>67384494.980000004</v>
      </c>
      <c r="D79" s="29">
        <f t="shared" si="19"/>
        <v>4891212</v>
      </c>
      <c r="E79" s="29">
        <f t="shared" si="19"/>
        <v>32736361.189999998</v>
      </c>
      <c r="F79" s="29">
        <f t="shared" si="19"/>
        <v>31319394.120000001</v>
      </c>
      <c r="G79" s="29">
        <f t="shared" si="19"/>
        <v>10968317.450000001</v>
      </c>
      <c r="H79" s="29">
        <f t="shared" si="19"/>
        <v>1956100</v>
      </c>
      <c r="I79" s="30">
        <f t="shared" si="19"/>
        <v>2558875</v>
      </c>
      <c r="J79" s="29">
        <f t="shared" ref="J79:J80" si="20">SUM(C79:I79)</f>
        <v>151814754.73999998</v>
      </c>
    </row>
    <row r="80" spans="1:10" x14ac:dyDescent="0.25">
      <c r="A80" s="3" t="s">
        <v>24</v>
      </c>
      <c r="B80" s="1"/>
      <c r="C80" s="29">
        <f t="shared" ref="C80:I80" si="21">SUM(C22+C46+C67)</f>
        <v>45000</v>
      </c>
      <c r="D80" s="29">
        <f t="shared" si="21"/>
        <v>58000</v>
      </c>
      <c r="E80" s="29">
        <f t="shared" si="21"/>
        <v>207261.05</v>
      </c>
      <c r="F80" s="29">
        <f t="shared" si="21"/>
        <v>14000</v>
      </c>
      <c r="G80" s="29">
        <f t="shared" si="21"/>
        <v>50945.95</v>
      </c>
      <c r="H80" s="29">
        <f t="shared" si="21"/>
        <v>0</v>
      </c>
      <c r="I80" s="30">
        <f t="shared" si="21"/>
        <v>3500</v>
      </c>
      <c r="J80" s="29">
        <f t="shared" si="20"/>
        <v>378707</v>
      </c>
    </row>
    <row r="81" spans="1:12" x14ac:dyDescent="0.25">
      <c r="A81" s="3"/>
      <c r="B81" s="1"/>
      <c r="C81" s="29"/>
      <c r="D81" s="29"/>
      <c r="E81" s="29"/>
      <c r="F81" s="29"/>
      <c r="G81" s="29"/>
      <c r="H81" s="29"/>
      <c r="I81" s="30"/>
      <c r="J81" s="29"/>
    </row>
    <row r="82" spans="1:12" x14ac:dyDescent="0.25">
      <c r="A82" s="28" t="s">
        <v>6</v>
      </c>
      <c r="B82" s="26"/>
      <c r="C82" s="29">
        <f>SUM(C78:C80)</f>
        <v>118357771.83000001</v>
      </c>
      <c r="D82" s="29">
        <f t="shared" ref="D82:I82" si="22">SUM(D78:D80)</f>
        <v>33558166</v>
      </c>
      <c r="E82" s="29">
        <f t="shared" si="22"/>
        <v>64460469.469999999</v>
      </c>
      <c r="F82" s="29">
        <f t="shared" si="22"/>
        <v>54201617.760000005</v>
      </c>
      <c r="G82" s="29">
        <f t="shared" si="22"/>
        <v>23939364.77</v>
      </c>
      <c r="H82" s="29">
        <f t="shared" si="22"/>
        <v>4080100</v>
      </c>
      <c r="I82" s="29">
        <f t="shared" si="22"/>
        <v>4987023.67</v>
      </c>
      <c r="J82" s="29">
        <f>SUM(C82:I82)</f>
        <v>303584513.5</v>
      </c>
    </row>
    <row r="84" spans="1:12" ht="55.8" customHeight="1" x14ac:dyDescent="0.25">
      <c r="A84" s="42" t="s">
        <v>32</v>
      </c>
      <c r="B84" s="44"/>
      <c r="C84" s="44"/>
      <c r="D84" s="44"/>
      <c r="E84" s="44"/>
      <c r="F84" s="44"/>
      <c r="G84" s="44"/>
      <c r="H84" s="44"/>
      <c r="I84" s="44"/>
      <c r="J84" s="44"/>
      <c r="K84" s="43"/>
      <c r="L84" s="43"/>
    </row>
    <row r="118" spans="11:13" x14ac:dyDescent="0.25">
      <c r="K118" s="1"/>
      <c r="L118" s="1"/>
      <c r="M118" s="1"/>
    </row>
    <row r="119" spans="11:13" x14ac:dyDescent="0.25">
      <c r="K119" s="1"/>
      <c r="L119" s="1"/>
      <c r="M119" s="1"/>
    </row>
    <row r="120" spans="11:13" x14ac:dyDescent="0.25">
      <c r="K120" s="1"/>
      <c r="L120" s="1"/>
      <c r="M120" s="1"/>
    </row>
    <row r="121" spans="11:13" x14ac:dyDescent="0.25">
      <c r="K121" s="1"/>
      <c r="L121" s="1"/>
      <c r="M121" s="1"/>
    </row>
    <row r="122" spans="11:13" x14ac:dyDescent="0.25">
      <c r="K122" s="1"/>
      <c r="L122" s="1"/>
      <c r="M122" s="1"/>
    </row>
    <row r="123" spans="11:13" x14ac:dyDescent="0.25">
      <c r="K123" s="1"/>
      <c r="L123" s="1"/>
      <c r="M123" s="1"/>
    </row>
    <row r="124" spans="11:13" x14ac:dyDescent="0.25">
      <c r="K124" s="1"/>
      <c r="L124" s="1"/>
      <c r="M124" s="1"/>
    </row>
    <row r="125" spans="11:13" x14ac:dyDescent="0.25">
      <c r="K125" s="1"/>
      <c r="L125" s="1"/>
      <c r="M125" s="1"/>
    </row>
    <row r="126" spans="11:13" x14ac:dyDescent="0.25">
      <c r="K126" s="1"/>
      <c r="L126" s="1"/>
      <c r="M126" s="1"/>
    </row>
    <row r="127" spans="11:13" x14ac:dyDescent="0.25">
      <c r="K127" s="1"/>
      <c r="L127" s="1"/>
      <c r="M127" s="1"/>
    </row>
    <row r="128" spans="11:13" x14ac:dyDescent="0.25">
      <c r="K128" s="1"/>
      <c r="L128" s="1"/>
      <c r="M128" s="1"/>
    </row>
    <row r="129" spans="11:13" x14ac:dyDescent="0.25">
      <c r="K129" s="1"/>
      <c r="L129" s="1"/>
      <c r="M129" s="34"/>
    </row>
    <row r="130" spans="11:13" x14ac:dyDescent="0.25">
      <c r="K130" s="1"/>
      <c r="L130" s="1"/>
      <c r="M130" s="34"/>
    </row>
    <row r="131" spans="11:13" x14ac:dyDescent="0.25">
      <c r="K131" s="23"/>
      <c r="L131" s="1"/>
      <c r="M131" s="1"/>
    </row>
    <row r="132" spans="11:13" x14ac:dyDescent="0.25">
      <c r="K132" s="1"/>
      <c r="L132" s="1"/>
      <c r="M132" s="1"/>
    </row>
    <row r="133" spans="11:13" x14ac:dyDescent="0.25">
      <c r="K133" s="1"/>
      <c r="L133" s="1"/>
      <c r="M133" s="1"/>
    </row>
    <row r="134" spans="11:13" x14ac:dyDescent="0.25">
      <c r="K134" s="1"/>
      <c r="L134" s="1"/>
      <c r="M134" s="1"/>
    </row>
    <row r="135" spans="11:13" x14ac:dyDescent="0.25">
      <c r="K135" s="1"/>
      <c r="L135" s="1"/>
      <c r="M135" s="1"/>
    </row>
    <row r="136" spans="11:13" x14ac:dyDescent="0.25">
      <c r="K136" s="1"/>
      <c r="L136" s="1"/>
      <c r="M136" s="1"/>
    </row>
    <row r="137" spans="11:13" x14ac:dyDescent="0.25">
      <c r="K137" s="1"/>
      <c r="L137" s="1"/>
      <c r="M137" s="1"/>
    </row>
    <row r="138" spans="11:13" x14ac:dyDescent="0.25">
      <c r="K138" s="1"/>
      <c r="L138" s="1"/>
      <c r="M138" s="34"/>
    </row>
    <row r="139" spans="11:13" x14ac:dyDescent="0.25">
      <c r="K139" s="1"/>
      <c r="L139" s="1"/>
      <c r="M139" s="34"/>
    </row>
    <row r="140" spans="11:13" x14ac:dyDescent="0.25">
      <c r="K140" s="1"/>
      <c r="L140" s="1"/>
      <c r="M140" s="1"/>
    </row>
    <row r="141" spans="11:13" x14ac:dyDescent="0.25">
      <c r="K141" s="1"/>
      <c r="L141" s="1"/>
      <c r="M141" s="1"/>
    </row>
    <row r="142" spans="11:13" x14ac:dyDescent="0.25">
      <c r="K142" s="1"/>
      <c r="L142" s="1"/>
      <c r="M142" s="1"/>
    </row>
    <row r="143" spans="11:13" x14ac:dyDescent="0.25">
      <c r="K143" s="1"/>
      <c r="L143" s="1"/>
      <c r="M143" s="1"/>
    </row>
    <row r="144" spans="11:13" x14ac:dyDescent="0.25">
      <c r="K144" s="1"/>
      <c r="L144" s="1"/>
      <c r="M144" s="1"/>
    </row>
  </sheetData>
  <mergeCells count="1">
    <mergeCell ref="A84:J84"/>
  </mergeCells>
  <pageMargins left="0.51" right="0.47" top="0.61" bottom="0.63" header="0.3" footer="0.3"/>
  <pageSetup orientation="landscape" horizontalDpi="4294967293" r:id="rId1"/>
  <headerFooter>
    <oddHeader>&amp;R&amp;"Arial,Bold"&amp;10&amp;KFF0000This table was generated on 8/25/20.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PAC Table 2</vt:lpstr>
      <vt:lpstr>'PAC Table 2'!Print_Area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Administrator</cp:lastModifiedBy>
  <cp:lastPrinted>2017-03-21T18:53:21Z</cp:lastPrinted>
  <dcterms:created xsi:type="dcterms:W3CDTF">2012-03-28T21:27:47Z</dcterms:created>
  <dcterms:modified xsi:type="dcterms:W3CDTF">2020-09-09T12:58:26Z</dcterms:modified>
</cp:coreProperties>
</file>