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660" windowWidth="14865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<sst xmlns="http://schemas.openxmlformats.org/spreadsheetml/2006/main" count="21" uniqueCount="17">
  <si>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</si>
  <si>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</si>
  <si>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</si>
  <si>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</si>
  <si>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</si>
  <si>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</si>
  <si>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</si>
  <si>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</si>
  <si>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</si>
  <si>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</si>
  <si>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</si>
  <si>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</si>
  <si>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</si>
  <si>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</si>
  <si>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</si>
  <si>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Table 2</t>
  </si>
  <si>
    <t>18 Month Financial Activity of Senate Candidates - 1992-2010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</si>
</sst>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7" fontId="0" fillId="0" borderId="10" xfId="0" applyNumberFormat="1" applyBorder="1" applyAlignment="1">
      <alignment horizontal="center"/>
    </xf>
    <xf numFmtId="7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7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76">
      <selection activeCell="A83" sqref="A83:IV83"/>
    </sheetView>
  </sheetViews>
  <sheetFormatPr defaultColWidth="9.140625" defaultRowHeight="12.75"/>
  <cols>
    <col min="3" max="3" width="10.140625" style="0" customWidth="1"/>
    <col min="4" max="4" width="13.28125" style="0" customWidth="1"/>
    <col min="5" max="5" width="7.421875" style="0" customWidth="1"/>
    <col min="6" max="6" width="12.28125" style="0" customWidth="1"/>
    <col min="7" max="7" width="7.7109375" style="0" customWidth="1"/>
    <col min="8" max="8" width="13.7109375" style="0" bestFit="1" customWidth="1"/>
    <col min="9" max="9" width="7.421875" style="0" customWidth="1"/>
    <col min="10" max="10" width="13.421875" style="0" customWidth="1"/>
    <col min="11" max="11" width="12.28125" style="0" customWidth="1"/>
  </cols>
  <sheetData>
    <row r="1" ht="12.75">
      <c r="F1" t="s">
        <v>15</v>
      </c>
    </row>
    <row r="2" spans="3:11" ht="12.75">
      <c r="C2" s="1"/>
      <c r="D2" s="1"/>
      <c r="E2" s="2"/>
      <c r="F2" s="3" t="s">
        <v>16</v>
      </c>
      <c r="G2" s="4"/>
      <c r="H2" s="5"/>
      <c r="I2" s="2"/>
      <c r="J2" s="1"/>
      <c r="K2" s="1"/>
    </row>
    <row r="3" spans="3:11" ht="12.75">
      <c r="C3" s="1"/>
      <c r="D3" s="1"/>
      <c r="E3" s="2"/>
      <c r="F3" s="3"/>
      <c r="G3" s="4"/>
      <c r="H3" s="5"/>
      <c r="I3" s="2"/>
      <c r="J3" s="1"/>
      <c r="K3" s="1"/>
    </row>
    <row r="4" spans="1:11" ht="12.75">
      <c r="A4" s="6"/>
      <c r="B4" s="6"/>
      <c r="C4" s="7"/>
      <c r="D4" s="8" t="s">
        <v>0</v>
      </c>
      <c r="E4" s="4"/>
      <c r="F4" s="9" t="s">
        <v>0</v>
      </c>
      <c r="G4" s="4"/>
      <c r="H4" s="9" t="s">
        <v>1</v>
      </c>
      <c r="I4" s="4"/>
      <c r="J4" s="7"/>
      <c r="K4" s="7"/>
    </row>
    <row r="5" spans="1:11" ht="13.5" thickBot="1">
      <c r="A5" s="6"/>
      <c r="B5" s="10" t="s">
        <v>2</v>
      </c>
      <c r="C5" s="11" t="s">
        <v>3</v>
      </c>
      <c r="D5" s="12" t="s">
        <v>4</v>
      </c>
      <c r="E5" s="13"/>
      <c r="F5" s="14" t="s">
        <v>5</v>
      </c>
      <c r="G5" s="13"/>
      <c r="H5" s="14" t="s">
        <v>6</v>
      </c>
      <c r="I5" s="13"/>
      <c r="J5" s="11" t="s">
        <v>7</v>
      </c>
      <c r="K5" s="11" t="s">
        <v>8</v>
      </c>
    </row>
    <row r="6" spans="1:11" ht="12.75">
      <c r="A6" s="17" t="s">
        <v>9</v>
      </c>
      <c r="C6" s="15"/>
      <c r="D6" s="1"/>
      <c r="E6" s="16"/>
      <c r="F6" s="5"/>
      <c r="G6" s="16"/>
      <c r="H6" s="5"/>
      <c r="I6" s="16"/>
      <c r="J6" s="1"/>
      <c r="K6" s="1"/>
    </row>
    <row r="7" spans="1:11" ht="12.75">
      <c r="A7">
        <v>2010</v>
      </c>
      <c r="B7">
        <f aca="true" t="shared" si="0" ref="B7:D16">B18+B62</f>
        <v>259</v>
      </c>
      <c r="C7" s="15">
        <f t="shared" si="0"/>
        <v>471.48</v>
      </c>
      <c r="D7" s="1">
        <f t="shared" si="0"/>
        <v>298.85</v>
      </c>
      <c r="E7" s="16">
        <f>D7/C7</f>
        <v>0.6338550945957411</v>
      </c>
      <c r="F7" s="5">
        <f aca="true" t="shared" si="1" ref="F7:F16">F18+F62</f>
        <v>61.41</v>
      </c>
      <c r="G7" s="16">
        <f>F7/C7</f>
        <v>0.13024942733519979</v>
      </c>
      <c r="H7" s="5">
        <f aca="true" t="shared" si="2" ref="H7:H16">H18+H62</f>
        <v>79.57</v>
      </c>
      <c r="I7" s="16">
        <f>H7/C7</f>
        <v>0.16876643760074655</v>
      </c>
      <c r="J7" s="1">
        <f aca="true" t="shared" si="3" ref="J7:K16">J18+J62</f>
        <v>310.68</v>
      </c>
      <c r="K7" s="1">
        <f t="shared" si="3"/>
        <v>233.78</v>
      </c>
    </row>
    <row r="8" spans="1:11" ht="12.75">
      <c r="A8">
        <v>2008</v>
      </c>
      <c r="B8">
        <f t="shared" si="0"/>
        <v>156</v>
      </c>
      <c r="C8" s="15">
        <f t="shared" si="0"/>
        <v>295.16</v>
      </c>
      <c r="D8" s="1">
        <f t="shared" si="0"/>
        <v>182.99</v>
      </c>
      <c r="E8" s="16">
        <f>D8/C8</f>
        <v>0.6199688304648326</v>
      </c>
      <c r="F8" s="5">
        <f t="shared" si="1"/>
        <v>54.459999999999994</v>
      </c>
      <c r="G8" s="16">
        <f>F8/C8</f>
        <v>0.18451009621899983</v>
      </c>
      <c r="H8" s="5">
        <f t="shared" si="2"/>
        <v>21.04</v>
      </c>
      <c r="I8" s="16">
        <f>H8/C8</f>
        <v>0.0712833717305868</v>
      </c>
      <c r="J8" s="1">
        <f t="shared" si="3"/>
        <v>166.07</v>
      </c>
      <c r="K8" s="1">
        <f t="shared" si="3"/>
        <v>167.04000000000002</v>
      </c>
    </row>
    <row r="9" spans="1:11" ht="12.75">
      <c r="A9" s="18">
        <v>2006</v>
      </c>
      <c r="B9">
        <f t="shared" si="0"/>
        <v>207</v>
      </c>
      <c r="C9" s="15">
        <f t="shared" si="0"/>
        <v>344.89</v>
      </c>
      <c r="D9" s="1">
        <f t="shared" si="0"/>
        <v>247.39</v>
      </c>
      <c r="E9" s="16">
        <f>D9/C9</f>
        <v>0.7173011684885036</v>
      </c>
      <c r="F9" s="5">
        <f t="shared" si="1"/>
        <v>48.18</v>
      </c>
      <c r="G9" s="16">
        <f>F9/C9</f>
        <v>0.13969671489460408</v>
      </c>
      <c r="H9" s="5">
        <f t="shared" si="2"/>
        <v>34.58</v>
      </c>
      <c r="I9" s="16">
        <f>H9/C9</f>
        <v>0.10026385224274406</v>
      </c>
      <c r="J9" s="1">
        <f t="shared" si="3"/>
        <v>187.12</v>
      </c>
      <c r="K9" s="1">
        <f t="shared" si="3"/>
        <v>206.39</v>
      </c>
    </row>
    <row r="10" spans="1:11" ht="12.75">
      <c r="A10" s="18">
        <v>2004</v>
      </c>
      <c r="B10">
        <f t="shared" si="0"/>
        <v>237</v>
      </c>
      <c r="C10" s="15">
        <f t="shared" si="0"/>
        <v>337.65999999999997</v>
      </c>
      <c r="D10" s="1">
        <f t="shared" si="0"/>
        <v>217.5</v>
      </c>
      <c r="E10" s="16">
        <f>D10/C10</f>
        <v>0.6441390748089795</v>
      </c>
      <c r="F10" s="5">
        <f t="shared" si="1"/>
        <v>42.23</v>
      </c>
      <c r="G10" s="16">
        <f>F10/C10</f>
        <v>0.12506663507670437</v>
      </c>
      <c r="H10" s="5">
        <f t="shared" si="2"/>
        <v>60.019999999999996</v>
      </c>
      <c r="I10" s="16">
        <f>H10/C10</f>
        <v>0.17775276905763193</v>
      </c>
      <c r="J10" s="1">
        <f t="shared" si="3"/>
        <v>208.85</v>
      </c>
      <c r="K10" s="1">
        <f t="shared" si="3"/>
        <v>181.56</v>
      </c>
    </row>
    <row r="11" spans="1:11" ht="12.75">
      <c r="A11" s="18">
        <v>2002</v>
      </c>
      <c r="B11">
        <f t="shared" si="0"/>
        <v>142</v>
      </c>
      <c r="C11" s="15">
        <f t="shared" si="0"/>
        <v>180.78</v>
      </c>
      <c r="D11" s="1">
        <f t="shared" si="0"/>
        <v>129.1</v>
      </c>
      <c r="E11" s="16">
        <f aca="true" t="shared" si="4" ref="E11:E16">D11/C11</f>
        <v>0.7141276689899325</v>
      </c>
      <c r="F11" s="5">
        <f t="shared" si="1"/>
        <v>35.36</v>
      </c>
      <c r="G11" s="16">
        <f aca="true" t="shared" si="5" ref="G11:G16">F11/C11</f>
        <v>0.19559685805951985</v>
      </c>
      <c r="H11" s="5">
        <f t="shared" si="2"/>
        <v>5.92</v>
      </c>
      <c r="I11" s="16">
        <f aca="true" t="shared" si="6" ref="I11:I16">H11/C11</f>
        <v>0.03274698528598296</v>
      </c>
      <c r="J11" s="1">
        <f t="shared" si="3"/>
        <v>94.18</v>
      </c>
      <c r="K11" s="1">
        <f t="shared" si="3"/>
        <v>103.45</v>
      </c>
    </row>
    <row r="12" spans="1:11" ht="12.75">
      <c r="A12" s="18">
        <v>2000</v>
      </c>
      <c r="B12">
        <f t="shared" si="0"/>
        <v>193</v>
      </c>
      <c r="C12" s="15">
        <f t="shared" si="0"/>
        <v>258.42</v>
      </c>
      <c r="D12" s="1">
        <f t="shared" si="0"/>
        <v>160.04000000000002</v>
      </c>
      <c r="E12" s="16">
        <f t="shared" si="4"/>
        <v>0.619301911616748</v>
      </c>
      <c r="F12" s="5">
        <f t="shared" si="1"/>
        <v>34.239999999999995</v>
      </c>
      <c r="G12" s="16">
        <f t="shared" si="5"/>
        <v>0.13249748471480532</v>
      </c>
      <c r="H12" s="5">
        <f t="shared" si="2"/>
        <v>50.46000000000001</v>
      </c>
      <c r="I12" s="16">
        <f t="shared" si="6"/>
        <v>0.19526352449500814</v>
      </c>
      <c r="J12" s="1">
        <f t="shared" si="3"/>
        <v>166.70999999999998</v>
      </c>
      <c r="K12" s="1">
        <f t="shared" si="3"/>
        <v>115.75</v>
      </c>
    </row>
    <row r="13" spans="1:11" ht="12.75">
      <c r="A13" s="19">
        <v>1998</v>
      </c>
      <c r="B13">
        <f t="shared" si="0"/>
        <v>161</v>
      </c>
      <c r="C13" s="15">
        <f t="shared" si="0"/>
        <v>191.38</v>
      </c>
      <c r="D13" s="1">
        <f t="shared" si="0"/>
        <v>108.82</v>
      </c>
      <c r="E13" s="16">
        <f t="shared" si="4"/>
        <v>0.568606959974919</v>
      </c>
      <c r="F13" s="5">
        <f t="shared" si="1"/>
        <v>29.310000000000002</v>
      </c>
      <c r="G13" s="16">
        <f t="shared" si="5"/>
        <v>0.15315079945657856</v>
      </c>
      <c r="H13" s="5">
        <f t="shared" si="2"/>
        <v>39.05</v>
      </c>
      <c r="I13" s="16">
        <f t="shared" si="6"/>
        <v>0.20404430975023513</v>
      </c>
      <c r="J13" s="1">
        <f t="shared" si="3"/>
        <v>117.80000000000001</v>
      </c>
      <c r="K13" s="1">
        <f t="shared" si="3"/>
        <v>100.97</v>
      </c>
    </row>
    <row r="14" spans="1:11" ht="12.75">
      <c r="A14">
        <v>1996</v>
      </c>
      <c r="B14">
        <f t="shared" si="0"/>
        <v>208</v>
      </c>
      <c r="C14" s="15">
        <f t="shared" si="0"/>
        <v>157.99</v>
      </c>
      <c r="D14" s="1">
        <f t="shared" si="0"/>
        <v>97.78</v>
      </c>
      <c r="E14" s="16">
        <f t="shared" si="4"/>
        <v>0.6188999303753402</v>
      </c>
      <c r="F14" s="5">
        <f t="shared" si="1"/>
        <v>22.339999999999996</v>
      </c>
      <c r="G14" s="16">
        <f t="shared" si="5"/>
        <v>0.14140135451610858</v>
      </c>
      <c r="H14" s="5">
        <f t="shared" si="2"/>
        <v>29.299999999999997</v>
      </c>
      <c r="I14" s="16">
        <f t="shared" si="6"/>
        <v>0.18545477561871002</v>
      </c>
      <c r="J14" s="1">
        <f t="shared" si="3"/>
        <v>106.53999999999999</v>
      </c>
      <c r="K14" s="1">
        <f t="shared" si="3"/>
        <v>60.76</v>
      </c>
    </row>
    <row r="15" spans="1:11" ht="12.75">
      <c r="A15">
        <v>1994</v>
      </c>
      <c r="B15">
        <f t="shared" si="0"/>
        <v>230</v>
      </c>
      <c r="C15" s="15">
        <f t="shared" si="0"/>
        <v>163.01</v>
      </c>
      <c r="D15" s="1">
        <f t="shared" si="0"/>
        <v>106.11999999999999</v>
      </c>
      <c r="E15" s="16">
        <f t="shared" si="4"/>
        <v>0.6510030059505552</v>
      </c>
      <c r="F15" s="5">
        <f t="shared" si="1"/>
        <v>26.279999999999998</v>
      </c>
      <c r="G15" s="16">
        <f t="shared" si="5"/>
        <v>0.16121710324519967</v>
      </c>
      <c r="H15" s="5">
        <f t="shared" si="2"/>
        <v>23.45</v>
      </c>
      <c r="I15" s="16">
        <f t="shared" si="6"/>
        <v>0.14385620514078892</v>
      </c>
      <c r="J15" s="1">
        <f t="shared" si="3"/>
        <v>112.63999999999999</v>
      </c>
      <c r="K15" s="1">
        <f t="shared" si="3"/>
        <v>62.92999999999999</v>
      </c>
    </row>
    <row r="16" spans="1:11" ht="12.75">
      <c r="A16">
        <v>1992</v>
      </c>
      <c r="B16">
        <f t="shared" si="0"/>
        <v>237</v>
      </c>
      <c r="C16" s="15">
        <f t="shared" si="0"/>
        <v>161.19</v>
      </c>
      <c r="D16" s="1">
        <f t="shared" si="0"/>
        <v>102.02000000000001</v>
      </c>
      <c r="E16" s="16">
        <f t="shared" si="4"/>
        <v>0.6329176747937217</v>
      </c>
      <c r="F16" s="5">
        <f t="shared" si="1"/>
        <v>30.520000000000003</v>
      </c>
      <c r="G16" s="16">
        <f t="shared" si="5"/>
        <v>0.18934177058130158</v>
      </c>
      <c r="H16" s="5">
        <f t="shared" si="2"/>
        <v>21.089999999999996</v>
      </c>
      <c r="I16" s="16">
        <f t="shared" si="6"/>
        <v>0.13083938209566348</v>
      </c>
      <c r="J16" s="1">
        <f t="shared" si="3"/>
        <v>112.8</v>
      </c>
      <c r="K16" s="1">
        <f t="shared" si="3"/>
        <v>54.45</v>
      </c>
    </row>
    <row r="17" spans="1:11" ht="12.75">
      <c r="A17" s="17" t="s">
        <v>10</v>
      </c>
      <c r="C17" s="15"/>
      <c r="D17" s="1"/>
      <c r="E17" s="16"/>
      <c r="F17" s="5"/>
      <c r="G17" s="16"/>
      <c r="H17" s="5"/>
      <c r="I17" s="16"/>
      <c r="J17" s="1"/>
      <c r="K17" s="1"/>
    </row>
    <row r="18" spans="1:11" ht="12.75">
      <c r="A18">
        <v>2010</v>
      </c>
      <c r="B18">
        <f aca="true" t="shared" si="7" ref="B18:D27">B29+B40+B51</f>
        <v>105</v>
      </c>
      <c r="C18" s="15">
        <f t="shared" si="7"/>
        <v>219.28</v>
      </c>
      <c r="D18" s="1">
        <f t="shared" si="7"/>
        <v>146.32</v>
      </c>
      <c r="E18" s="16">
        <f>D18/C18</f>
        <v>0.6672747172564757</v>
      </c>
      <c r="F18" s="5">
        <f aca="true" t="shared" si="8" ref="F18:F27">F29+F40+F51</f>
        <v>31.11</v>
      </c>
      <c r="G18" s="16">
        <f>F18/C18</f>
        <v>0.14187340386720174</v>
      </c>
      <c r="H18" s="5">
        <f aca="true" t="shared" si="9" ref="H18:H27">H29+H40+H51</f>
        <v>27.58</v>
      </c>
      <c r="I18" s="16">
        <f>H18/C18</f>
        <v>0.12577526450200655</v>
      </c>
      <c r="J18" s="1">
        <f aca="true" t="shared" si="10" ref="J18:K27">J29+J40+J51</f>
        <v>145.81</v>
      </c>
      <c r="K18" s="1">
        <f t="shared" si="10"/>
        <v>108.97999999999999</v>
      </c>
    </row>
    <row r="19" spans="1:11" ht="12.75">
      <c r="A19">
        <v>2008</v>
      </c>
      <c r="B19">
        <f t="shared" si="7"/>
        <v>84</v>
      </c>
      <c r="C19" s="15">
        <f t="shared" si="7"/>
        <v>167.53000000000003</v>
      </c>
      <c r="D19" s="1">
        <f t="shared" si="7"/>
        <v>103.89</v>
      </c>
      <c r="E19" s="16">
        <f>D19/C19</f>
        <v>0.6201277383155255</v>
      </c>
      <c r="F19" s="5">
        <f t="shared" si="8"/>
        <v>24.25</v>
      </c>
      <c r="G19" s="16">
        <f>F19/C19</f>
        <v>0.14475019399510533</v>
      </c>
      <c r="H19" s="5">
        <f t="shared" si="9"/>
        <v>14.9</v>
      </c>
      <c r="I19" s="16">
        <f>H19/C19</f>
        <v>0.08893929445472451</v>
      </c>
      <c r="J19" s="1">
        <f t="shared" si="10"/>
        <v>101.46000000000001</v>
      </c>
      <c r="K19" s="1">
        <f t="shared" si="10"/>
        <v>84.55</v>
      </c>
    </row>
    <row r="20" spans="1:11" ht="12.75">
      <c r="A20" s="18">
        <v>2006</v>
      </c>
      <c r="B20">
        <f t="shared" si="7"/>
        <v>101</v>
      </c>
      <c r="C20" s="15">
        <f t="shared" si="7"/>
        <v>190.41</v>
      </c>
      <c r="D20" s="1">
        <f t="shared" si="7"/>
        <v>145.13</v>
      </c>
      <c r="E20" s="16">
        <f>D20/C20</f>
        <v>0.7621973635838454</v>
      </c>
      <c r="F20" s="5">
        <f t="shared" si="8"/>
        <v>22.55</v>
      </c>
      <c r="G20" s="16">
        <f>F20/C20</f>
        <v>0.11842865395725015</v>
      </c>
      <c r="H20" s="5">
        <f t="shared" si="9"/>
        <v>15.620000000000001</v>
      </c>
      <c r="I20" s="16">
        <f>H20/C20</f>
        <v>0.08203350664355864</v>
      </c>
      <c r="J20" s="1">
        <f t="shared" si="10"/>
        <v>97.93</v>
      </c>
      <c r="K20" s="1">
        <f t="shared" si="10"/>
        <v>119.33</v>
      </c>
    </row>
    <row r="21" spans="1:11" ht="12.75">
      <c r="A21" s="18">
        <v>2004</v>
      </c>
      <c r="B21">
        <f t="shared" si="7"/>
        <v>98</v>
      </c>
      <c r="C21" s="15">
        <f t="shared" si="7"/>
        <v>176.59</v>
      </c>
      <c r="D21" s="1">
        <f t="shared" si="7"/>
        <v>113.09</v>
      </c>
      <c r="E21" s="16">
        <f aca="true" t="shared" si="11" ref="E21:E27">D21/C21</f>
        <v>0.6404099892406139</v>
      </c>
      <c r="F21" s="5">
        <f t="shared" si="8"/>
        <v>20.5</v>
      </c>
      <c r="G21" s="16">
        <f>F21/C21</f>
        <v>0.11608811370972308</v>
      </c>
      <c r="H21" s="5">
        <f t="shared" si="9"/>
        <v>35.4</v>
      </c>
      <c r="I21" s="16">
        <f>H21/C21</f>
        <v>0.20046435245483887</v>
      </c>
      <c r="J21" s="1">
        <f t="shared" si="10"/>
        <v>103.83</v>
      </c>
      <c r="K21" s="1">
        <f t="shared" si="10"/>
        <v>104.73</v>
      </c>
    </row>
    <row r="22" spans="1:11" ht="12.75">
      <c r="A22" s="18">
        <v>2002</v>
      </c>
      <c r="B22">
        <f t="shared" si="7"/>
        <v>69</v>
      </c>
      <c r="C22" s="15">
        <f t="shared" si="7"/>
        <v>98.53</v>
      </c>
      <c r="D22" s="1">
        <f t="shared" si="7"/>
        <v>73.39</v>
      </c>
      <c r="E22" s="16">
        <f t="shared" si="11"/>
        <v>0.7448492844818837</v>
      </c>
      <c r="F22" s="5">
        <f t="shared" si="8"/>
        <v>17.060000000000002</v>
      </c>
      <c r="G22" s="16">
        <f aca="true" t="shared" si="12" ref="G22:G27">F22/C22</f>
        <v>0.1731452349538212</v>
      </c>
      <c r="H22" s="5">
        <f t="shared" si="9"/>
        <v>2.99</v>
      </c>
      <c r="I22" s="16">
        <f aca="true" t="shared" si="13" ref="I22:I27">H22/C22</f>
        <v>0.03034608748604486</v>
      </c>
      <c r="J22" s="1">
        <f t="shared" si="10"/>
        <v>51.89</v>
      </c>
      <c r="K22" s="1">
        <f t="shared" si="10"/>
        <v>56.76</v>
      </c>
    </row>
    <row r="23" spans="1:11" ht="12.75">
      <c r="A23" s="18">
        <v>2000</v>
      </c>
      <c r="B23">
        <f t="shared" si="7"/>
        <v>104</v>
      </c>
      <c r="C23" s="15">
        <f t="shared" si="7"/>
        <v>134.25</v>
      </c>
      <c r="D23" s="1">
        <f t="shared" si="7"/>
        <v>68.27000000000001</v>
      </c>
      <c r="E23" s="16">
        <f t="shared" si="11"/>
        <v>0.5085288640595904</v>
      </c>
      <c r="F23" s="5">
        <f t="shared" si="8"/>
        <v>13.59</v>
      </c>
      <c r="G23" s="16">
        <f t="shared" si="12"/>
        <v>0.1012290502793296</v>
      </c>
      <c r="H23" s="5">
        <f t="shared" si="9"/>
        <v>45.870000000000005</v>
      </c>
      <c r="I23" s="16">
        <f t="shared" si="13"/>
        <v>0.34167597765363134</v>
      </c>
      <c r="J23" s="1">
        <f t="shared" si="10"/>
        <v>90.64</v>
      </c>
      <c r="K23" s="1">
        <f t="shared" si="10"/>
        <v>48.239999999999995</v>
      </c>
    </row>
    <row r="24" spans="1:11" ht="12.75">
      <c r="A24" s="18">
        <v>1998</v>
      </c>
      <c r="B24">
        <f t="shared" si="7"/>
        <v>67</v>
      </c>
      <c r="C24" s="15">
        <f t="shared" si="7"/>
        <v>91.21000000000001</v>
      </c>
      <c r="D24" s="1">
        <f t="shared" si="7"/>
        <v>54.86</v>
      </c>
      <c r="E24" s="16">
        <f t="shared" si="11"/>
        <v>0.6014691371560136</v>
      </c>
      <c r="F24" s="5">
        <f t="shared" si="8"/>
        <v>14.06</v>
      </c>
      <c r="G24" s="16">
        <f t="shared" si="12"/>
        <v>0.15414976428023242</v>
      </c>
      <c r="H24" s="5">
        <f t="shared" si="9"/>
        <v>13.280000000000001</v>
      </c>
      <c r="I24" s="16">
        <f t="shared" si="13"/>
        <v>0.14559807038701897</v>
      </c>
      <c r="J24" s="1">
        <f t="shared" si="10"/>
        <v>54.31</v>
      </c>
      <c r="K24" s="1">
        <f t="shared" si="10"/>
        <v>47.08</v>
      </c>
    </row>
    <row r="25" spans="1:11" ht="12.75">
      <c r="A25">
        <v>1996</v>
      </c>
      <c r="B25">
        <f t="shared" si="7"/>
        <v>91</v>
      </c>
      <c r="C25" s="15">
        <f t="shared" si="7"/>
        <v>69.10000000000001</v>
      </c>
      <c r="D25" s="1">
        <f t="shared" si="7"/>
        <v>46.92</v>
      </c>
      <c r="E25" s="16">
        <f t="shared" si="11"/>
        <v>0.6790159189580318</v>
      </c>
      <c r="F25" s="5">
        <f t="shared" si="8"/>
        <v>8.559999999999999</v>
      </c>
      <c r="G25" s="16">
        <f t="shared" si="12"/>
        <v>0.12387843704775683</v>
      </c>
      <c r="H25" s="5">
        <f t="shared" si="9"/>
        <v>9.58</v>
      </c>
      <c r="I25" s="16">
        <f t="shared" si="13"/>
        <v>0.1386396526772793</v>
      </c>
      <c r="J25" s="1">
        <f t="shared" si="10"/>
        <v>45.12</v>
      </c>
      <c r="K25" s="1">
        <f t="shared" si="10"/>
        <v>27.019999999999996</v>
      </c>
    </row>
    <row r="26" spans="1:11" ht="12.75">
      <c r="A26">
        <v>1994</v>
      </c>
      <c r="B26">
        <f t="shared" si="7"/>
        <v>112</v>
      </c>
      <c r="C26" s="15">
        <f t="shared" si="7"/>
        <v>77.31</v>
      </c>
      <c r="D26" s="1">
        <f t="shared" si="7"/>
        <v>49.739999999999995</v>
      </c>
      <c r="E26" s="16">
        <f t="shared" si="11"/>
        <v>0.6433837795886689</v>
      </c>
      <c r="F26" s="5">
        <f t="shared" si="8"/>
        <v>14.86</v>
      </c>
      <c r="G26" s="16">
        <f t="shared" si="12"/>
        <v>0.1922131677661363</v>
      </c>
      <c r="H26" s="5">
        <f t="shared" si="9"/>
        <v>7.999999999999999</v>
      </c>
      <c r="I26" s="16">
        <f t="shared" si="13"/>
        <v>0.10347949812443408</v>
      </c>
      <c r="J26" s="1">
        <f t="shared" si="10"/>
        <v>47.68</v>
      </c>
      <c r="K26" s="1">
        <f t="shared" si="10"/>
        <v>41.239999999999995</v>
      </c>
    </row>
    <row r="27" spans="1:11" ht="12.75">
      <c r="A27">
        <v>1992</v>
      </c>
      <c r="B27">
        <f t="shared" si="7"/>
        <v>116</v>
      </c>
      <c r="C27" s="15">
        <f t="shared" si="7"/>
        <v>89.60999999999999</v>
      </c>
      <c r="D27" s="1">
        <f t="shared" si="7"/>
        <v>55.56</v>
      </c>
      <c r="E27" s="16">
        <f t="shared" si="11"/>
        <v>0.6200200870438568</v>
      </c>
      <c r="F27" s="5">
        <f t="shared" si="8"/>
        <v>18.39</v>
      </c>
      <c r="G27" s="16">
        <f t="shared" si="12"/>
        <v>0.20522263140274527</v>
      </c>
      <c r="H27" s="5">
        <f t="shared" si="9"/>
        <v>11.689999999999998</v>
      </c>
      <c r="I27" s="16">
        <f t="shared" si="13"/>
        <v>0.13045419038053788</v>
      </c>
      <c r="J27" s="1">
        <f t="shared" si="10"/>
        <v>57.739999999999995</v>
      </c>
      <c r="K27" s="1">
        <f t="shared" si="10"/>
        <v>25.48</v>
      </c>
    </row>
    <row r="28" spans="1:11" ht="12.75">
      <c r="A28" t="s">
        <v>11</v>
      </c>
      <c r="C28" s="15"/>
      <c r="D28" s="1"/>
      <c r="E28" s="16"/>
      <c r="F28" s="5"/>
      <c r="G28" s="16"/>
      <c r="H28" s="5"/>
      <c r="I28" s="16"/>
      <c r="J28" s="1"/>
      <c r="K28" s="1"/>
    </row>
    <row r="29" spans="1:11" ht="12.75">
      <c r="A29">
        <v>2010</v>
      </c>
      <c r="B29">
        <v>13</v>
      </c>
      <c r="C29" s="15">
        <v>105.2</v>
      </c>
      <c r="D29" s="1">
        <v>77.01</v>
      </c>
      <c r="E29" s="16">
        <f aca="true" t="shared" si="14" ref="E29:E38">D29/C29</f>
        <v>0.7320342205323194</v>
      </c>
      <c r="F29" s="5">
        <v>22.11</v>
      </c>
      <c r="G29" s="16">
        <f aca="true" t="shared" si="15" ref="G29:G38">F29/C29</f>
        <v>0.21017110266159694</v>
      </c>
      <c r="H29" s="5">
        <v>0</v>
      </c>
      <c r="I29" s="16">
        <f aca="true" t="shared" si="16" ref="I29:I38">H29/C29</f>
        <v>0</v>
      </c>
      <c r="J29" s="1">
        <v>56.7</v>
      </c>
      <c r="K29" s="1">
        <v>82.75</v>
      </c>
    </row>
    <row r="30" spans="1:11" ht="12.75">
      <c r="A30">
        <v>2008</v>
      </c>
      <c r="B30">
        <v>12</v>
      </c>
      <c r="C30" s="15">
        <v>73.41</v>
      </c>
      <c r="D30" s="1">
        <v>39.39</v>
      </c>
      <c r="E30" s="16">
        <f t="shared" si="14"/>
        <v>0.5365753984470781</v>
      </c>
      <c r="F30" s="5">
        <v>16.73</v>
      </c>
      <c r="G30" s="16">
        <f t="shared" si="15"/>
        <v>0.22789810652499662</v>
      </c>
      <c r="H30" s="5">
        <v>0.65</v>
      </c>
      <c r="I30" s="16">
        <f t="shared" si="16"/>
        <v>0.008854379512328021</v>
      </c>
      <c r="J30" s="1">
        <v>35.55</v>
      </c>
      <c r="K30" s="1">
        <v>53.15</v>
      </c>
    </row>
    <row r="31" spans="1:11" ht="12.75">
      <c r="A31" s="18">
        <v>2006</v>
      </c>
      <c r="B31">
        <v>15</v>
      </c>
      <c r="C31" s="15">
        <v>120.54</v>
      </c>
      <c r="D31" s="1">
        <v>94.28</v>
      </c>
      <c r="E31" s="16">
        <f t="shared" si="14"/>
        <v>0.7821470051435208</v>
      </c>
      <c r="F31" s="5">
        <v>16.8</v>
      </c>
      <c r="G31" s="16">
        <f t="shared" si="15"/>
        <v>0.13937282229965156</v>
      </c>
      <c r="H31" s="5">
        <v>4.7</v>
      </c>
      <c r="I31" s="16">
        <f t="shared" si="16"/>
        <v>0.038991206238593</v>
      </c>
      <c r="J31" s="1">
        <v>52.77</v>
      </c>
      <c r="K31" s="1">
        <v>91.28</v>
      </c>
    </row>
    <row r="32" spans="1:11" ht="12.75">
      <c r="A32" s="18">
        <v>2004</v>
      </c>
      <c r="B32">
        <v>14</v>
      </c>
      <c r="C32" s="15">
        <v>80.32</v>
      </c>
      <c r="D32" s="1">
        <v>61.29</v>
      </c>
      <c r="E32" s="16">
        <f t="shared" si="14"/>
        <v>0.7630727091633467</v>
      </c>
      <c r="F32" s="5">
        <v>15.3</v>
      </c>
      <c r="G32" s="16">
        <f t="shared" si="15"/>
        <v>0.19048804780876497</v>
      </c>
      <c r="H32" s="5">
        <v>0</v>
      </c>
      <c r="I32" s="16">
        <f t="shared" si="16"/>
        <v>0</v>
      </c>
      <c r="J32" s="1">
        <v>33.25</v>
      </c>
      <c r="K32" s="1">
        <v>75.76</v>
      </c>
    </row>
    <row r="33" spans="1:11" ht="12.75">
      <c r="A33" s="18">
        <v>2002</v>
      </c>
      <c r="B33">
        <v>14</v>
      </c>
      <c r="C33" s="15">
        <v>63.87</v>
      </c>
      <c r="D33" s="1">
        <v>47.88</v>
      </c>
      <c r="E33" s="16">
        <f t="shared" si="14"/>
        <v>0.7496477219351809</v>
      </c>
      <c r="F33" s="5">
        <v>12.97</v>
      </c>
      <c r="G33" s="16">
        <f t="shared" si="15"/>
        <v>0.20306873336464695</v>
      </c>
      <c r="H33" s="5">
        <f>0.02</f>
        <v>0.02</v>
      </c>
      <c r="I33" s="16">
        <f t="shared" si="16"/>
        <v>0.0003131360576170346</v>
      </c>
      <c r="J33" s="1">
        <v>30.05</v>
      </c>
      <c r="K33" s="1">
        <v>43.65</v>
      </c>
    </row>
    <row r="34" spans="1:11" ht="12.75">
      <c r="A34" s="18">
        <v>2000</v>
      </c>
      <c r="B34">
        <v>10</v>
      </c>
      <c r="C34" s="15">
        <v>29.61</v>
      </c>
      <c r="D34" s="1">
        <v>19.44</v>
      </c>
      <c r="E34" s="16">
        <f t="shared" si="14"/>
        <v>0.6565349544072949</v>
      </c>
      <c r="F34" s="5">
        <v>7.08</v>
      </c>
      <c r="G34" s="16">
        <f t="shared" si="15"/>
        <v>0.23910840932117527</v>
      </c>
      <c r="H34" s="5">
        <v>1.54</v>
      </c>
      <c r="I34" s="16">
        <f t="shared" si="16"/>
        <v>0.05200945626477541</v>
      </c>
      <c r="J34" s="1">
        <v>14.42</v>
      </c>
      <c r="K34" s="1">
        <v>18.86</v>
      </c>
    </row>
    <row r="35" spans="1:11" ht="12.75">
      <c r="A35" s="18">
        <v>1998</v>
      </c>
      <c r="B35">
        <v>16</v>
      </c>
      <c r="C35" s="15">
        <v>46.76</v>
      </c>
      <c r="D35" s="1">
        <v>32.97</v>
      </c>
      <c r="E35" s="16">
        <f t="shared" si="14"/>
        <v>0.7050898203592815</v>
      </c>
      <c r="F35" s="5">
        <v>11.39</v>
      </c>
      <c r="G35" s="16">
        <f t="shared" si="15"/>
        <v>0.24358426005132594</v>
      </c>
      <c r="H35" s="5">
        <v>0</v>
      </c>
      <c r="I35" s="16">
        <f t="shared" si="16"/>
        <v>0</v>
      </c>
      <c r="J35" s="1">
        <v>24.96</v>
      </c>
      <c r="K35" s="1">
        <v>30.02</v>
      </c>
    </row>
    <row r="36" spans="1:11" ht="12.75">
      <c r="A36">
        <v>1996</v>
      </c>
      <c r="B36">
        <v>7</v>
      </c>
      <c r="C36" s="15">
        <v>23.76</v>
      </c>
      <c r="D36" s="1">
        <v>19.55</v>
      </c>
      <c r="E36" s="16">
        <f t="shared" si="14"/>
        <v>0.8228114478114478</v>
      </c>
      <c r="F36" s="5">
        <v>3.45</v>
      </c>
      <c r="G36" s="16">
        <f t="shared" si="15"/>
        <v>0.1452020202020202</v>
      </c>
      <c r="H36" s="5">
        <v>0</v>
      </c>
      <c r="I36" s="16">
        <f t="shared" si="16"/>
        <v>0</v>
      </c>
      <c r="J36" s="1">
        <v>14.39</v>
      </c>
      <c r="K36" s="1">
        <v>12</v>
      </c>
    </row>
    <row r="37" spans="1:11" ht="12.75">
      <c r="A37">
        <v>1994</v>
      </c>
      <c r="B37">
        <v>17</v>
      </c>
      <c r="C37" s="15">
        <v>49.11</v>
      </c>
      <c r="D37" s="1">
        <v>32.4</v>
      </c>
      <c r="E37" s="16">
        <f t="shared" si="14"/>
        <v>0.6597434331093464</v>
      </c>
      <c r="F37" s="5">
        <v>11.6</v>
      </c>
      <c r="G37" s="16">
        <f t="shared" si="15"/>
        <v>0.23620443901445734</v>
      </c>
      <c r="H37" s="5">
        <f>1.89+0.22</f>
        <v>2.11</v>
      </c>
      <c r="I37" s="16">
        <f t="shared" si="16"/>
        <v>0.04296477295866422</v>
      </c>
      <c r="J37" s="1">
        <v>27.66</v>
      </c>
      <c r="K37" s="1">
        <v>27.2</v>
      </c>
    </row>
    <row r="38" spans="1:11" ht="12.75">
      <c r="A38">
        <v>1992</v>
      </c>
      <c r="B38">
        <v>16</v>
      </c>
      <c r="C38" s="15">
        <v>33.37</v>
      </c>
      <c r="D38" s="1">
        <v>19.03</v>
      </c>
      <c r="E38" s="16">
        <f t="shared" si="14"/>
        <v>0.5702727000299671</v>
      </c>
      <c r="F38" s="5">
        <v>12.84</v>
      </c>
      <c r="G38" s="16">
        <f t="shared" si="15"/>
        <v>0.3847767455798622</v>
      </c>
      <c r="H38" s="5">
        <v>0.02</v>
      </c>
      <c r="I38" s="16">
        <f t="shared" si="16"/>
        <v>0.0005993407252022775</v>
      </c>
      <c r="J38" s="1">
        <v>20.58</v>
      </c>
      <c r="K38" s="1">
        <v>19.94</v>
      </c>
    </row>
    <row r="39" spans="1:11" ht="12.75">
      <c r="A39" t="s">
        <v>12</v>
      </c>
      <c r="C39" s="15"/>
      <c r="D39" s="1"/>
      <c r="E39" s="16"/>
      <c r="F39" s="5"/>
      <c r="G39" s="16"/>
      <c r="H39" s="5"/>
      <c r="I39" s="16"/>
      <c r="J39" s="1"/>
      <c r="K39" s="1"/>
    </row>
    <row r="40" spans="1:11" ht="12.75">
      <c r="A40">
        <v>2010</v>
      </c>
      <c r="B40">
        <v>48</v>
      </c>
      <c r="C40" s="15">
        <v>25.55</v>
      </c>
      <c r="D40" s="1">
        <v>16.99</v>
      </c>
      <c r="E40" s="16">
        <f aca="true" t="shared" si="17" ref="E40:E49">D40/C40</f>
        <v>0.6649706457925635</v>
      </c>
      <c r="F40" s="5">
        <v>1.99</v>
      </c>
      <c r="G40" s="16">
        <f aca="true" t="shared" si="18" ref="G40:G49">F40/C40</f>
        <v>0.07788649706457926</v>
      </c>
      <c r="H40" s="5">
        <f>0.37+1.8</f>
        <v>2.17</v>
      </c>
      <c r="I40" s="16">
        <f aca="true" t="shared" si="19" ref="I40:I49">H40/C40</f>
        <v>0.08493150684931507</v>
      </c>
      <c r="J40" s="1">
        <v>19.03</v>
      </c>
      <c r="K40" s="1">
        <v>7.35</v>
      </c>
    </row>
    <row r="41" spans="1:11" ht="12.75">
      <c r="A41">
        <v>2008</v>
      </c>
      <c r="B41">
        <v>62</v>
      </c>
      <c r="C41" s="15">
        <v>69.26</v>
      </c>
      <c r="D41" s="1">
        <v>45.74</v>
      </c>
      <c r="E41" s="16">
        <f t="shared" si="17"/>
        <v>0.660410049090384</v>
      </c>
      <c r="F41" s="5">
        <v>3.75</v>
      </c>
      <c r="G41" s="16">
        <f t="shared" si="18"/>
        <v>0.05414380594859947</v>
      </c>
      <c r="H41" s="5">
        <v>12.99</v>
      </c>
      <c r="I41" s="16">
        <f t="shared" si="19"/>
        <v>0.1875541438059486</v>
      </c>
      <c r="J41" s="1">
        <v>51.51</v>
      </c>
      <c r="K41" s="1">
        <v>18.74</v>
      </c>
    </row>
    <row r="42" spans="1:11" ht="12.75">
      <c r="A42" s="18">
        <v>2006</v>
      </c>
      <c r="B42">
        <v>68</v>
      </c>
      <c r="C42" s="15">
        <v>46.49</v>
      </c>
      <c r="D42" s="1">
        <v>33.32</v>
      </c>
      <c r="E42" s="16">
        <f t="shared" si="17"/>
        <v>0.7167132716713271</v>
      </c>
      <c r="F42" s="5">
        <v>3.63</v>
      </c>
      <c r="G42" s="16">
        <f t="shared" si="18"/>
        <v>0.07808130780813077</v>
      </c>
      <c r="H42" s="5">
        <v>8.03</v>
      </c>
      <c r="I42" s="16">
        <f t="shared" si="19"/>
        <v>0.1727253172725317</v>
      </c>
      <c r="J42" s="1">
        <v>29.66</v>
      </c>
      <c r="K42" s="1">
        <v>19.03</v>
      </c>
    </row>
    <row r="43" spans="1:11" ht="12.75">
      <c r="A43" s="18">
        <v>2004</v>
      </c>
      <c r="B43">
        <v>36</v>
      </c>
      <c r="C43" s="15">
        <v>11.93</v>
      </c>
      <c r="D43" s="1">
        <v>8.51</v>
      </c>
      <c r="E43" s="16">
        <f t="shared" si="17"/>
        <v>0.7133277451802179</v>
      </c>
      <c r="F43" s="5">
        <v>1.3</v>
      </c>
      <c r="G43" s="16">
        <f t="shared" si="18"/>
        <v>0.10896898575020957</v>
      </c>
      <c r="H43" s="5">
        <f>1.27+0.46</f>
        <v>1.73</v>
      </c>
      <c r="I43" s="16">
        <f t="shared" si="19"/>
        <v>0.14501257334450965</v>
      </c>
      <c r="J43" s="1">
        <v>7.61</v>
      </c>
      <c r="K43" s="1">
        <v>4.09</v>
      </c>
    </row>
    <row r="44" spans="1:11" ht="12.75">
      <c r="A44" s="18">
        <v>2002</v>
      </c>
      <c r="B44">
        <v>40</v>
      </c>
      <c r="C44" s="15">
        <v>18.65</v>
      </c>
      <c r="D44" s="1">
        <v>12.65</v>
      </c>
      <c r="E44" s="16">
        <f t="shared" si="17"/>
        <v>0.6782841823056301</v>
      </c>
      <c r="F44" s="5">
        <v>2.56</v>
      </c>
      <c r="G44" s="16">
        <f t="shared" si="18"/>
        <v>0.13726541554959787</v>
      </c>
      <c r="H44" s="5">
        <f>0.33+2.11</f>
        <v>2.44</v>
      </c>
      <c r="I44" s="16">
        <f t="shared" si="19"/>
        <v>0.13083109919571045</v>
      </c>
      <c r="J44" s="1">
        <v>11.97</v>
      </c>
      <c r="K44" s="1">
        <v>6.96</v>
      </c>
    </row>
    <row r="45" spans="1:11" ht="12.75">
      <c r="A45" s="18">
        <v>2000</v>
      </c>
      <c r="B45">
        <v>71</v>
      </c>
      <c r="C45" s="15">
        <v>34.42</v>
      </c>
      <c r="D45" s="1">
        <v>22.19</v>
      </c>
      <c r="E45" s="16">
        <f t="shared" si="17"/>
        <v>0.6446833236490412</v>
      </c>
      <c r="F45" s="5">
        <v>3.49</v>
      </c>
      <c r="G45" s="16">
        <f t="shared" si="18"/>
        <v>0.10139453805926787</v>
      </c>
      <c r="H45" s="5">
        <v>7.48</v>
      </c>
      <c r="I45" s="16">
        <f t="shared" si="19"/>
        <v>0.21731551423590936</v>
      </c>
      <c r="J45" s="1">
        <v>21.19</v>
      </c>
      <c r="K45" s="1">
        <v>14.15</v>
      </c>
    </row>
    <row r="46" spans="1:11" ht="12.75">
      <c r="A46" s="18">
        <v>1998</v>
      </c>
      <c r="B46">
        <v>38</v>
      </c>
      <c r="C46" s="15">
        <v>26.85</v>
      </c>
      <c r="D46" s="1">
        <v>14.83</v>
      </c>
      <c r="E46" s="16">
        <f t="shared" si="17"/>
        <v>0.5523277467411546</v>
      </c>
      <c r="F46" s="5">
        <v>0.81</v>
      </c>
      <c r="G46" s="16">
        <f t="shared" si="18"/>
        <v>0.030167597765363128</v>
      </c>
      <c r="H46" s="5">
        <f>0.25+4.98</f>
        <v>5.23</v>
      </c>
      <c r="I46" s="16">
        <f t="shared" si="19"/>
        <v>0.1947858472998138</v>
      </c>
      <c r="J46" s="1">
        <v>14.88</v>
      </c>
      <c r="K46" s="1">
        <v>12.22</v>
      </c>
    </row>
    <row r="47" spans="1:11" ht="12.75">
      <c r="A47">
        <v>1996</v>
      </c>
      <c r="B47">
        <v>40</v>
      </c>
      <c r="C47" s="15">
        <v>19.25</v>
      </c>
      <c r="D47" s="1">
        <v>11.43</v>
      </c>
      <c r="E47" s="16">
        <f t="shared" si="17"/>
        <v>0.5937662337662337</v>
      </c>
      <c r="F47" s="5">
        <v>1.31</v>
      </c>
      <c r="G47" s="16">
        <f t="shared" si="18"/>
        <v>0.06805194805194806</v>
      </c>
      <c r="H47" s="5">
        <v>6.03</v>
      </c>
      <c r="I47" s="16">
        <f t="shared" si="19"/>
        <v>0.3132467532467533</v>
      </c>
      <c r="J47" s="1">
        <v>15.22</v>
      </c>
      <c r="K47" s="1">
        <v>4.15</v>
      </c>
    </row>
    <row r="48" spans="1:11" ht="12.75">
      <c r="A48">
        <v>1994</v>
      </c>
      <c r="B48">
        <v>59</v>
      </c>
      <c r="C48" s="15">
        <v>11.81</v>
      </c>
      <c r="D48" s="1">
        <v>5.34</v>
      </c>
      <c r="E48" s="16">
        <f t="shared" si="17"/>
        <v>0.4521591871295512</v>
      </c>
      <c r="F48" s="5">
        <v>1.34</v>
      </c>
      <c r="G48" s="16">
        <f t="shared" si="18"/>
        <v>0.11346316680779</v>
      </c>
      <c r="H48" s="5">
        <f>0.35+4.09</f>
        <v>4.4399999999999995</v>
      </c>
      <c r="I48" s="16">
        <f t="shared" si="19"/>
        <v>0.3759525825571549</v>
      </c>
      <c r="J48" s="1">
        <v>10.01</v>
      </c>
      <c r="K48" s="1">
        <v>7.02</v>
      </c>
    </row>
    <row r="49" spans="1:11" ht="12.75">
      <c r="A49">
        <v>1992</v>
      </c>
      <c r="B49">
        <v>74</v>
      </c>
      <c r="C49" s="15">
        <v>36.89</v>
      </c>
      <c r="D49" s="1">
        <v>23.04</v>
      </c>
      <c r="E49" s="16">
        <f t="shared" si="17"/>
        <v>0.6245595012198427</v>
      </c>
      <c r="F49" s="5">
        <v>3.28</v>
      </c>
      <c r="G49" s="16">
        <f t="shared" si="18"/>
        <v>0.08891298454865816</v>
      </c>
      <c r="H49" s="5">
        <f>0.44+8.61</f>
        <v>9.049999999999999</v>
      </c>
      <c r="I49" s="16">
        <f t="shared" si="19"/>
        <v>0.2453239360260233</v>
      </c>
      <c r="J49" s="1">
        <v>18.58</v>
      </c>
      <c r="K49" s="1">
        <v>2.77</v>
      </c>
    </row>
    <row r="50" spans="1:11" ht="12.75">
      <c r="A50" t="s">
        <v>13</v>
      </c>
      <c r="C50" s="15"/>
      <c r="D50" s="1"/>
      <c r="E50" s="16"/>
      <c r="F50" s="5"/>
      <c r="G50" s="16"/>
      <c r="H50" s="5"/>
      <c r="I50" s="16"/>
      <c r="J50" s="1"/>
      <c r="K50" s="1"/>
    </row>
    <row r="51" spans="1:11" ht="12.75">
      <c r="A51">
        <v>2010</v>
      </c>
      <c r="B51">
        <v>44</v>
      </c>
      <c r="C51" s="15">
        <v>88.53</v>
      </c>
      <c r="D51" s="1">
        <v>52.32</v>
      </c>
      <c r="E51" s="16">
        <f aca="true" t="shared" si="20" ref="E51:E60">D51/C51</f>
        <v>0.5909861064046086</v>
      </c>
      <c r="F51" s="5">
        <v>7.01</v>
      </c>
      <c r="G51" s="16">
        <f aca="true" t="shared" si="21" ref="G51:G60">F51/C51</f>
        <v>0.0791821981249294</v>
      </c>
      <c r="H51" s="5">
        <f>0.17+25.24</f>
        <v>25.41</v>
      </c>
      <c r="I51" s="16">
        <f aca="true" t="shared" si="22" ref="I51:I60">H51/C51</f>
        <v>0.2870213486953575</v>
      </c>
      <c r="J51" s="1">
        <v>70.08</v>
      </c>
      <c r="K51" s="1">
        <v>18.88</v>
      </c>
    </row>
    <row r="52" spans="1:11" ht="12.75">
      <c r="A52">
        <v>2008</v>
      </c>
      <c r="B52">
        <v>10</v>
      </c>
      <c r="C52" s="15">
        <v>24.86</v>
      </c>
      <c r="D52" s="1">
        <v>18.76</v>
      </c>
      <c r="E52" s="16">
        <f t="shared" si="20"/>
        <v>0.754625905068383</v>
      </c>
      <c r="F52" s="5">
        <v>3.77</v>
      </c>
      <c r="G52" s="16">
        <f t="shared" si="21"/>
        <v>0.1516492357200322</v>
      </c>
      <c r="H52" s="5">
        <v>1.26</v>
      </c>
      <c r="I52" s="16">
        <f t="shared" si="22"/>
        <v>0.050683829444891394</v>
      </c>
      <c r="J52" s="1">
        <v>14.4</v>
      </c>
      <c r="K52" s="1">
        <v>12.66</v>
      </c>
    </row>
    <row r="53" spans="1:11" ht="12.75">
      <c r="A53" s="18">
        <v>2006</v>
      </c>
      <c r="B53">
        <v>18</v>
      </c>
      <c r="C53" s="15">
        <v>23.38</v>
      </c>
      <c r="D53" s="1">
        <v>17.53</v>
      </c>
      <c r="E53" s="16">
        <f t="shared" si="20"/>
        <v>0.7497861420017109</v>
      </c>
      <c r="F53" s="5">
        <v>2.12</v>
      </c>
      <c r="G53" s="16">
        <f t="shared" si="21"/>
        <v>0.09067579127459367</v>
      </c>
      <c r="H53" s="5">
        <v>2.89</v>
      </c>
      <c r="I53" s="16">
        <f t="shared" si="22"/>
        <v>0.12360992301112063</v>
      </c>
      <c r="J53" s="1">
        <v>15.5</v>
      </c>
      <c r="K53" s="1">
        <v>9.02</v>
      </c>
    </row>
    <row r="54" spans="1:11" ht="12.75">
      <c r="A54" s="18">
        <v>2004</v>
      </c>
      <c r="B54">
        <v>48</v>
      </c>
      <c r="C54" s="15">
        <v>84.34</v>
      </c>
      <c r="D54" s="1">
        <v>43.29</v>
      </c>
      <c r="E54" s="16">
        <f t="shared" si="20"/>
        <v>0.5132795826416884</v>
      </c>
      <c r="F54" s="5">
        <v>3.9</v>
      </c>
      <c r="G54" s="16">
        <f t="shared" si="21"/>
        <v>0.046241403841593545</v>
      </c>
      <c r="H54" s="5">
        <f>22.42+11.25</f>
        <v>33.67</v>
      </c>
      <c r="I54" s="16">
        <f t="shared" si="22"/>
        <v>0.39921745316575763</v>
      </c>
      <c r="J54" s="1">
        <v>62.97</v>
      </c>
      <c r="K54" s="1">
        <v>24.88</v>
      </c>
    </row>
    <row r="55" spans="1:11" ht="12.75">
      <c r="A55" s="18">
        <v>2002</v>
      </c>
      <c r="B55">
        <v>15</v>
      </c>
      <c r="C55" s="15">
        <v>16.01</v>
      </c>
      <c r="D55" s="1">
        <v>12.86</v>
      </c>
      <c r="E55" s="16">
        <f t="shared" si="20"/>
        <v>0.8032479700187382</v>
      </c>
      <c r="F55" s="5">
        <v>1.53</v>
      </c>
      <c r="G55" s="16">
        <f t="shared" si="21"/>
        <v>0.09556527170518425</v>
      </c>
      <c r="H55" s="5">
        <f>0.03+0.5</f>
        <v>0.53</v>
      </c>
      <c r="I55" s="16">
        <f t="shared" si="22"/>
        <v>0.03310430980637102</v>
      </c>
      <c r="J55" s="1">
        <v>9.87</v>
      </c>
      <c r="K55" s="1">
        <v>6.15</v>
      </c>
    </row>
    <row r="56" spans="1:11" ht="12.75">
      <c r="A56" s="18">
        <v>2000</v>
      </c>
      <c r="B56">
        <v>23</v>
      </c>
      <c r="C56" s="15">
        <v>70.22</v>
      </c>
      <c r="D56" s="1">
        <v>26.64</v>
      </c>
      <c r="E56" s="16">
        <f t="shared" si="20"/>
        <v>0.3793790942751353</v>
      </c>
      <c r="F56" s="5">
        <v>3.02</v>
      </c>
      <c r="G56" s="16">
        <f t="shared" si="21"/>
        <v>0.04300769011677585</v>
      </c>
      <c r="H56" s="5">
        <v>36.85</v>
      </c>
      <c r="I56" s="16">
        <f t="shared" si="22"/>
        <v>0.5247792651666192</v>
      </c>
      <c r="J56" s="1">
        <v>55.03</v>
      </c>
      <c r="K56" s="1">
        <v>15.23</v>
      </c>
    </row>
    <row r="57" spans="1:11" ht="12.75">
      <c r="A57" s="18">
        <v>1998</v>
      </c>
      <c r="B57">
        <v>13</v>
      </c>
      <c r="C57" s="15">
        <v>17.6</v>
      </c>
      <c r="D57" s="1">
        <v>7.06</v>
      </c>
      <c r="E57" s="16">
        <f t="shared" si="20"/>
        <v>0.40113636363636357</v>
      </c>
      <c r="F57" s="5">
        <v>1.86</v>
      </c>
      <c r="G57" s="16">
        <f t="shared" si="21"/>
        <v>0.10568181818181818</v>
      </c>
      <c r="H57" s="5">
        <f>0.1+7.95</f>
        <v>8.05</v>
      </c>
      <c r="I57" s="16">
        <f t="shared" si="22"/>
        <v>0.45738636363636365</v>
      </c>
      <c r="J57" s="1">
        <v>14.47</v>
      </c>
      <c r="K57" s="1">
        <v>4.84</v>
      </c>
    </row>
    <row r="58" spans="1:11" ht="12.75">
      <c r="A58">
        <v>1996</v>
      </c>
      <c r="B58">
        <v>44</v>
      </c>
      <c r="C58" s="15">
        <v>26.09</v>
      </c>
      <c r="D58" s="1">
        <v>15.94</v>
      </c>
      <c r="E58" s="16">
        <f t="shared" si="20"/>
        <v>0.6109620544269835</v>
      </c>
      <c r="F58" s="5">
        <v>3.8</v>
      </c>
      <c r="G58" s="16">
        <f t="shared" si="21"/>
        <v>0.14564967420467612</v>
      </c>
      <c r="H58" s="5">
        <v>3.55</v>
      </c>
      <c r="I58" s="16">
        <f t="shared" si="22"/>
        <v>0.13606745879647375</v>
      </c>
      <c r="J58" s="1">
        <v>15.51</v>
      </c>
      <c r="K58" s="1">
        <v>10.87</v>
      </c>
    </row>
    <row r="59" spans="1:11" ht="12.75">
      <c r="A59">
        <v>1994</v>
      </c>
      <c r="B59">
        <v>36</v>
      </c>
      <c r="C59" s="15">
        <v>16.39</v>
      </c>
      <c r="D59" s="1">
        <v>12</v>
      </c>
      <c r="E59" s="16">
        <f t="shared" si="20"/>
        <v>0.7321537522879804</v>
      </c>
      <c r="F59" s="5">
        <v>1.92</v>
      </c>
      <c r="G59" s="16">
        <f t="shared" si="21"/>
        <v>0.11714460036607686</v>
      </c>
      <c r="H59" s="5">
        <f>0.07+1.38</f>
        <v>1.45</v>
      </c>
      <c r="I59" s="16">
        <f t="shared" si="22"/>
        <v>0.0884685784014643</v>
      </c>
      <c r="J59" s="1">
        <v>10.01</v>
      </c>
      <c r="K59" s="1">
        <v>7.02</v>
      </c>
    </row>
    <row r="60" spans="1:11" ht="12.75">
      <c r="A60">
        <v>1992</v>
      </c>
      <c r="B60">
        <v>26</v>
      </c>
      <c r="C60" s="15">
        <v>19.35</v>
      </c>
      <c r="D60" s="1">
        <v>13.49</v>
      </c>
      <c r="E60" s="16">
        <f t="shared" si="20"/>
        <v>0.697157622739018</v>
      </c>
      <c r="F60" s="5">
        <v>2.27</v>
      </c>
      <c r="G60" s="16">
        <f t="shared" si="21"/>
        <v>0.117312661498708</v>
      </c>
      <c r="H60" s="5">
        <f>0.31+2.31</f>
        <v>2.62</v>
      </c>
      <c r="I60" s="16">
        <f t="shared" si="22"/>
        <v>0.13540051679586562</v>
      </c>
      <c r="J60" s="1">
        <v>18.58</v>
      </c>
      <c r="K60" s="1">
        <v>2.77</v>
      </c>
    </row>
    <row r="61" spans="1:11" ht="12.75">
      <c r="A61" s="17" t="s">
        <v>14</v>
      </c>
      <c r="C61" s="15"/>
      <c r="D61" s="1"/>
      <c r="E61" s="16"/>
      <c r="F61" s="5"/>
      <c r="G61" s="16"/>
      <c r="H61" s="5"/>
      <c r="I61" s="16"/>
      <c r="J61" s="1"/>
      <c r="K61" s="1"/>
    </row>
    <row r="62" spans="1:11" ht="12.75">
      <c r="A62">
        <v>2010</v>
      </c>
      <c r="B62">
        <f aca="true" t="shared" si="23" ref="B62:D71">B73+B84+B95</f>
        <v>154</v>
      </c>
      <c r="C62" s="15">
        <f t="shared" si="23"/>
        <v>252.20000000000002</v>
      </c>
      <c r="D62" s="1">
        <f t="shared" si="23"/>
        <v>152.53</v>
      </c>
      <c r="E62" s="16">
        <f>D62/C62</f>
        <v>0.6047977795400475</v>
      </c>
      <c r="F62" s="5">
        <f aca="true" t="shared" si="24" ref="F62:F71">F73+F84+F95</f>
        <v>30.3</v>
      </c>
      <c r="G62" s="16">
        <f>F62/C62</f>
        <v>0.12014274385408405</v>
      </c>
      <c r="H62" s="5">
        <f aca="true" t="shared" si="25" ref="H62:H71">H73+H84+H95</f>
        <v>51.989999999999995</v>
      </c>
      <c r="I62" s="16">
        <f>H62/C62</f>
        <v>0.20614591593973033</v>
      </c>
      <c r="J62" s="1">
        <f aca="true" t="shared" si="26" ref="J62:K71">J73+J84+J95</f>
        <v>164.87</v>
      </c>
      <c r="K62" s="1">
        <f t="shared" si="26"/>
        <v>124.80000000000001</v>
      </c>
    </row>
    <row r="63" spans="1:11" ht="12.75">
      <c r="A63">
        <v>2008</v>
      </c>
      <c r="B63">
        <f t="shared" si="23"/>
        <v>72</v>
      </c>
      <c r="C63" s="15">
        <f t="shared" si="23"/>
        <v>127.63</v>
      </c>
      <c r="D63" s="1">
        <f t="shared" si="23"/>
        <v>79.1</v>
      </c>
      <c r="E63" s="16">
        <f>D63/C63</f>
        <v>0.6197602444566325</v>
      </c>
      <c r="F63" s="5">
        <f t="shared" si="24"/>
        <v>30.209999999999997</v>
      </c>
      <c r="G63" s="16">
        <f>F63/C63</f>
        <v>0.236699835461882</v>
      </c>
      <c r="H63" s="5">
        <f t="shared" si="25"/>
        <v>6.14</v>
      </c>
      <c r="I63" s="16">
        <f>H63/C63</f>
        <v>0.048107811643030636</v>
      </c>
      <c r="J63" s="1">
        <f t="shared" si="26"/>
        <v>64.61</v>
      </c>
      <c r="K63" s="1">
        <f t="shared" si="26"/>
        <v>82.49000000000001</v>
      </c>
    </row>
    <row r="64" spans="1:11" ht="12.75">
      <c r="A64" s="18">
        <v>2006</v>
      </c>
      <c r="B64">
        <f t="shared" si="23"/>
        <v>106</v>
      </c>
      <c r="C64" s="15">
        <f t="shared" si="23"/>
        <v>154.48</v>
      </c>
      <c r="D64" s="1">
        <f t="shared" si="23"/>
        <v>102.26</v>
      </c>
      <c r="E64" s="16">
        <f>D64/C64</f>
        <v>0.6619627136198861</v>
      </c>
      <c r="F64" s="5">
        <f t="shared" si="24"/>
        <v>25.63</v>
      </c>
      <c r="G64" s="16">
        <f>F64/C64</f>
        <v>0.16591144484722942</v>
      </c>
      <c r="H64" s="5">
        <f t="shared" si="25"/>
        <v>18.96</v>
      </c>
      <c r="I64" s="16">
        <f>H64/C64</f>
        <v>0.12273433454168826</v>
      </c>
      <c r="J64" s="1">
        <f t="shared" si="26"/>
        <v>89.19</v>
      </c>
      <c r="K64" s="1">
        <f t="shared" si="26"/>
        <v>87.06</v>
      </c>
    </row>
    <row r="65" spans="1:11" ht="12.75">
      <c r="A65" s="18">
        <v>2004</v>
      </c>
      <c r="B65">
        <f t="shared" si="23"/>
        <v>139</v>
      </c>
      <c r="C65" s="15">
        <f t="shared" si="23"/>
        <v>161.07</v>
      </c>
      <c r="D65" s="1">
        <f t="shared" si="23"/>
        <v>104.41</v>
      </c>
      <c r="E65" s="16">
        <f>D65/C65</f>
        <v>0.6482274787359533</v>
      </c>
      <c r="F65" s="5">
        <f t="shared" si="24"/>
        <v>21.729999999999997</v>
      </c>
      <c r="G65" s="16">
        <f>F65/C65</f>
        <v>0.13491028745266032</v>
      </c>
      <c r="H65" s="5">
        <f t="shared" si="25"/>
        <v>24.62</v>
      </c>
      <c r="I65" s="16">
        <f>H65/C65</f>
        <v>0.15285279692059353</v>
      </c>
      <c r="J65" s="1">
        <f t="shared" si="26"/>
        <v>105.02</v>
      </c>
      <c r="K65" s="1">
        <f t="shared" si="26"/>
        <v>76.83</v>
      </c>
    </row>
    <row r="66" spans="1:11" ht="12.75">
      <c r="A66" s="18">
        <v>2002</v>
      </c>
      <c r="B66">
        <f t="shared" si="23"/>
        <v>73</v>
      </c>
      <c r="C66" s="15">
        <f t="shared" si="23"/>
        <v>82.25</v>
      </c>
      <c r="D66" s="1">
        <f t="shared" si="23"/>
        <v>55.71</v>
      </c>
      <c r="E66" s="16">
        <f aca="true" t="shared" si="27" ref="E66:E71">D66/C66</f>
        <v>0.6773252279635259</v>
      </c>
      <c r="F66" s="5">
        <f t="shared" si="24"/>
        <v>18.3</v>
      </c>
      <c r="G66" s="16">
        <f aca="true" t="shared" si="28" ref="G66:G71">F66/C66</f>
        <v>0.2224924012158055</v>
      </c>
      <c r="H66" s="5">
        <f t="shared" si="25"/>
        <v>2.93</v>
      </c>
      <c r="I66" s="16">
        <f aca="true" t="shared" si="29" ref="I66:I71">H66/C66</f>
        <v>0.03562310030395137</v>
      </c>
      <c r="J66" s="1">
        <f t="shared" si="26"/>
        <v>42.29</v>
      </c>
      <c r="K66" s="1">
        <f t="shared" si="26"/>
        <v>46.690000000000005</v>
      </c>
    </row>
    <row r="67" spans="1:11" ht="12.75">
      <c r="A67" s="18">
        <v>2000</v>
      </c>
      <c r="B67">
        <f t="shared" si="23"/>
        <v>89</v>
      </c>
      <c r="C67" s="15">
        <f t="shared" si="23"/>
        <v>124.17</v>
      </c>
      <c r="D67" s="1">
        <f t="shared" si="23"/>
        <v>91.77000000000001</v>
      </c>
      <c r="E67" s="16">
        <f t="shared" si="27"/>
        <v>0.7390674075863736</v>
      </c>
      <c r="F67" s="5">
        <f t="shared" si="24"/>
        <v>20.65</v>
      </c>
      <c r="G67" s="16">
        <f t="shared" si="28"/>
        <v>0.16630426028831438</v>
      </c>
      <c r="H67" s="5">
        <f t="shared" si="25"/>
        <v>4.59</v>
      </c>
      <c r="I67" s="16">
        <f t="shared" si="29"/>
        <v>0.03696545059193042</v>
      </c>
      <c r="J67" s="1">
        <f t="shared" si="26"/>
        <v>76.07</v>
      </c>
      <c r="K67" s="1">
        <f t="shared" si="26"/>
        <v>67.51</v>
      </c>
    </row>
    <row r="68" spans="1:11" ht="12.75">
      <c r="A68" s="18">
        <v>1998</v>
      </c>
      <c r="B68">
        <f t="shared" si="23"/>
        <v>94</v>
      </c>
      <c r="C68" s="15">
        <f t="shared" si="23"/>
        <v>100.17</v>
      </c>
      <c r="D68" s="1">
        <f t="shared" si="23"/>
        <v>53.96</v>
      </c>
      <c r="E68" s="16">
        <f t="shared" si="27"/>
        <v>0.5386842367974444</v>
      </c>
      <c r="F68" s="5">
        <f t="shared" si="24"/>
        <v>15.25</v>
      </c>
      <c r="G68" s="16">
        <f t="shared" si="28"/>
        <v>0.15224118997703903</v>
      </c>
      <c r="H68" s="5">
        <f t="shared" si="25"/>
        <v>25.77</v>
      </c>
      <c r="I68" s="16">
        <f t="shared" si="29"/>
        <v>0.25726265348906857</v>
      </c>
      <c r="J68" s="1">
        <f t="shared" si="26"/>
        <v>63.49</v>
      </c>
      <c r="K68" s="1">
        <f t="shared" si="26"/>
        <v>53.89</v>
      </c>
    </row>
    <row r="69" spans="1:11" ht="12.75">
      <c r="A69">
        <v>1996</v>
      </c>
      <c r="B69">
        <f t="shared" si="23"/>
        <v>117</v>
      </c>
      <c r="C69" s="15">
        <f t="shared" si="23"/>
        <v>88.89</v>
      </c>
      <c r="D69" s="1">
        <f t="shared" si="23"/>
        <v>50.86</v>
      </c>
      <c r="E69" s="16">
        <f t="shared" si="27"/>
        <v>0.5721678479019012</v>
      </c>
      <c r="F69" s="5">
        <f t="shared" si="24"/>
        <v>13.78</v>
      </c>
      <c r="G69" s="16">
        <f t="shared" si="28"/>
        <v>0.15502306221172235</v>
      </c>
      <c r="H69" s="5">
        <f t="shared" si="25"/>
        <v>19.72</v>
      </c>
      <c r="I69" s="16">
        <f t="shared" si="29"/>
        <v>0.2218472269096636</v>
      </c>
      <c r="J69" s="1">
        <f t="shared" si="26"/>
        <v>61.42</v>
      </c>
      <c r="K69" s="1">
        <f t="shared" si="26"/>
        <v>33.74</v>
      </c>
    </row>
    <row r="70" spans="1:11" ht="12.75">
      <c r="A70">
        <v>1994</v>
      </c>
      <c r="B70">
        <f t="shared" si="23"/>
        <v>118</v>
      </c>
      <c r="C70" s="15">
        <f t="shared" si="23"/>
        <v>85.7</v>
      </c>
      <c r="D70" s="1">
        <f t="shared" si="23"/>
        <v>56.379999999999995</v>
      </c>
      <c r="E70" s="16">
        <f t="shared" si="27"/>
        <v>0.6578763127187864</v>
      </c>
      <c r="F70" s="5">
        <f t="shared" si="24"/>
        <v>11.419999999999998</v>
      </c>
      <c r="G70" s="16">
        <f t="shared" si="28"/>
        <v>0.1332555425904317</v>
      </c>
      <c r="H70" s="5">
        <f t="shared" si="25"/>
        <v>15.45</v>
      </c>
      <c r="I70" s="16">
        <f t="shared" si="29"/>
        <v>0.18028004667444572</v>
      </c>
      <c r="J70" s="1">
        <f t="shared" si="26"/>
        <v>64.96</v>
      </c>
      <c r="K70" s="1">
        <f t="shared" si="26"/>
        <v>21.689999999999998</v>
      </c>
    </row>
    <row r="71" spans="1:11" ht="12.75">
      <c r="A71">
        <v>1992</v>
      </c>
      <c r="B71">
        <f t="shared" si="23"/>
        <v>121</v>
      </c>
      <c r="C71" s="15">
        <f t="shared" si="23"/>
        <v>71.58000000000001</v>
      </c>
      <c r="D71" s="1">
        <f t="shared" si="23"/>
        <v>46.46</v>
      </c>
      <c r="E71" s="16">
        <f t="shared" si="27"/>
        <v>0.6490639843531711</v>
      </c>
      <c r="F71" s="5">
        <f t="shared" si="24"/>
        <v>12.13</v>
      </c>
      <c r="G71" s="16">
        <f t="shared" si="28"/>
        <v>0.16946074322436433</v>
      </c>
      <c r="H71" s="5">
        <f t="shared" si="25"/>
        <v>9.4</v>
      </c>
      <c r="I71" s="16">
        <f t="shared" si="29"/>
        <v>0.13132159821179099</v>
      </c>
      <c r="J71" s="1">
        <f t="shared" si="26"/>
        <v>55.06</v>
      </c>
      <c r="K71" s="1">
        <f t="shared" si="26"/>
        <v>28.97</v>
      </c>
    </row>
    <row r="72" spans="1:11" ht="12.75">
      <c r="A72" t="s">
        <v>11</v>
      </c>
      <c r="C72" s="15"/>
      <c r="D72" s="1"/>
      <c r="E72" s="16"/>
      <c r="F72" s="5"/>
      <c r="G72" s="16"/>
      <c r="H72" s="5"/>
      <c r="I72" s="16"/>
      <c r="J72" s="1"/>
      <c r="K72" s="1"/>
    </row>
    <row r="73" spans="1:11" ht="12.75">
      <c r="A73">
        <v>2010</v>
      </c>
      <c r="B73">
        <v>13</v>
      </c>
      <c r="C73" s="15">
        <v>78.51</v>
      </c>
      <c r="D73" s="1">
        <v>50.22</v>
      </c>
      <c r="E73" s="16">
        <f aca="true" t="shared" si="30" ref="E73:E82">D73/C73</f>
        <v>0.6396637371035536</v>
      </c>
      <c r="F73" s="5">
        <v>17.72</v>
      </c>
      <c r="G73" s="16">
        <f aca="true" t="shared" si="31" ref="G73:G82">F73/C73</f>
        <v>0.22570373200866128</v>
      </c>
      <c r="H73" s="5">
        <v>0</v>
      </c>
      <c r="I73" s="16">
        <f aca="true" t="shared" si="32" ref="I73:I82">H73/C73</f>
        <v>0</v>
      </c>
      <c r="J73" s="1">
        <v>45.62</v>
      </c>
      <c r="K73" s="1">
        <v>66.48</v>
      </c>
    </row>
    <row r="74" spans="1:11" ht="12.75">
      <c r="A74">
        <v>2008</v>
      </c>
      <c r="B74">
        <v>18</v>
      </c>
      <c r="C74" s="15">
        <v>96.91</v>
      </c>
      <c r="D74" s="1">
        <v>61.05</v>
      </c>
      <c r="E74" s="16">
        <f t="shared" si="30"/>
        <v>0.6299659477866061</v>
      </c>
      <c r="F74" s="5">
        <v>26.54</v>
      </c>
      <c r="G74" s="16">
        <f t="shared" si="31"/>
        <v>0.2738623465070684</v>
      </c>
      <c r="H74" s="5">
        <v>0.03</v>
      </c>
      <c r="I74" s="16">
        <f t="shared" si="32"/>
        <v>0.00030956557630791457</v>
      </c>
      <c r="J74" s="1">
        <v>44.66</v>
      </c>
      <c r="K74" s="1">
        <v>71.7</v>
      </c>
    </row>
    <row r="75" spans="1:11" ht="12.75">
      <c r="A75" s="18">
        <v>2006</v>
      </c>
      <c r="B75">
        <v>14</v>
      </c>
      <c r="C75" s="15">
        <v>83.88</v>
      </c>
      <c r="D75" s="1">
        <v>56.84</v>
      </c>
      <c r="E75" s="16">
        <f t="shared" si="30"/>
        <v>0.6776347162613258</v>
      </c>
      <c r="F75" s="5">
        <v>21.35</v>
      </c>
      <c r="G75" s="16">
        <f t="shared" si="31"/>
        <v>0.2545302813543157</v>
      </c>
      <c r="H75" s="5">
        <v>0.34</v>
      </c>
      <c r="I75" s="16">
        <f t="shared" si="32"/>
        <v>0.004053409632808775</v>
      </c>
      <c r="J75" s="1">
        <v>38.84</v>
      </c>
      <c r="K75" s="1">
        <v>64.8</v>
      </c>
    </row>
    <row r="76" spans="1:11" ht="12.75">
      <c r="A76" s="18">
        <v>2004</v>
      </c>
      <c r="B76">
        <v>12</v>
      </c>
      <c r="C76" s="15">
        <v>51.48</v>
      </c>
      <c r="D76" s="1">
        <v>34.51</v>
      </c>
      <c r="E76" s="16">
        <f t="shared" si="30"/>
        <v>0.6703574203574204</v>
      </c>
      <c r="F76" s="5">
        <v>14.33</v>
      </c>
      <c r="G76" s="16">
        <f t="shared" si="31"/>
        <v>0.2783605283605284</v>
      </c>
      <c r="H76" s="5">
        <v>0</v>
      </c>
      <c r="I76" s="16">
        <f t="shared" si="32"/>
        <v>0</v>
      </c>
      <c r="J76" s="1">
        <v>28.34</v>
      </c>
      <c r="K76" s="1">
        <v>43.66</v>
      </c>
    </row>
    <row r="77" spans="1:11" ht="12.75">
      <c r="A77" s="18">
        <v>2002</v>
      </c>
      <c r="B77">
        <v>16</v>
      </c>
      <c r="C77" s="15">
        <v>41.07</v>
      </c>
      <c r="D77" s="1">
        <v>25.14</v>
      </c>
      <c r="E77" s="16">
        <f t="shared" si="30"/>
        <v>0.6121256391526662</v>
      </c>
      <c r="F77" s="5">
        <v>12.77</v>
      </c>
      <c r="G77" s="16">
        <f t="shared" si="31"/>
        <v>0.3109325541757974</v>
      </c>
      <c r="H77" s="5">
        <v>0</v>
      </c>
      <c r="I77" s="16">
        <f t="shared" si="32"/>
        <v>0</v>
      </c>
      <c r="J77" s="1">
        <v>18.13</v>
      </c>
      <c r="K77" s="1">
        <v>29.42</v>
      </c>
    </row>
    <row r="78" spans="1:11" ht="12.75">
      <c r="A78" s="18">
        <v>2000</v>
      </c>
      <c r="B78">
        <v>17</v>
      </c>
      <c r="C78" s="15">
        <v>57.97</v>
      </c>
      <c r="D78" s="1">
        <v>38.34</v>
      </c>
      <c r="E78" s="16">
        <f t="shared" si="30"/>
        <v>0.6613765740900467</v>
      </c>
      <c r="F78" s="5">
        <v>14.93</v>
      </c>
      <c r="G78" s="16">
        <f t="shared" si="31"/>
        <v>0.2575470070726238</v>
      </c>
      <c r="H78" s="5">
        <v>0</v>
      </c>
      <c r="I78" s="16">
        <f t="shared" si="32"/>
        <v>0</v>
      </c>
      <c r="J78" s="1">
        <v>28.39</v>
      </c>
      <c r="K78" s="1">
        <v>45.79</v>
      </c>
    </row>
    <row r="79" spans="1:11" ht="12.75">
      <c r="A79" s="18">
        <v>1998</v>
      </c>
      <c r="B79">
        <v>15</v>
      </c>
      <c r="C79" s="15">
        <v>45.7</v>
      </c>
      <c r="D79" s="1">
        <v>30.42</v>
      </c>
      <c r="E79" s="16">
        <f t="shared" si="30"/>
        <v>0.6656455142231947</v>
      </c>
      <c r="F79" s="5">
        <v>11.65</v>
      </c>
      <c r="G79" s="16">
        <f t="shared" si="31"/>
        <v>0.2549234135667396</v>
      </c>
      <c r="H79" s="5">
        <v>0.4</v>
      </c>
      <c r="I79" s="16">
        <f t="shared" si="32"/>
        <v>0.0087527352297593</v>
      </c>
      <c r="J79" s="1">
        <v>19.84</v>
      </c>
      <c r="K79" s="1">
        <v>41.1</v>
      </c>
    </row>
    <row r="80" spans="1:11" ht="12.75">
      <c r="A80">
        <v>1996</v>
      </c>
      <c r="B80">
        <v>13</v>
      </c>
      <c r="C80" s="15">
        <v>30.85</v>
      </c>
      <c r="D80" s="1">
        <v>19.37</v>
      </c>
      <c r="E80" s="16">
        <f t="shared" si="30"/>
        <v>0.6278768233387358</v>
      </c>
      <c r="F80" s="5">
        <v>9.18</v>
      </c>
      <c r="G80" s="16">
        <f t="shared" si="31"/>
        <v>0.2975688816855753</v>
      </c>
      <c r="H80" s="5">
        <v>0.2</v>
      </c>
      <c r="I80" s="16">
        <f t="shared" si="32"/>
        <v>0.006482982171799027</v>
      </c>
      <c r="J80" s="1">
        <v>17.62</v>
      </c>
      <c r="K80" s="1">
        <v>19.31</v>
      </c>
    </row>
    <row r="81" spans="1:11" ht="12.75">
      <c r="A81">
        <v>1994</v>
      </c>
      <c r="B81">
        <v>10</v>
      </c>
      <c r="C81" s="15">
        <v>21.75</v>
      </c>
      <c r="D81" s="1">
        <v>13.88</v>
      </c>
      <c r="E81" s="16">
        <f t="shared" si="30"/>
        <v>0.6381609195402299</v>
      </c>
      <c r="F81" s="5">
        <v>6.35</v>
      </c>
      <c r="G81" s="16">
        <f t="shared" si="31"/>
        <v>0.29195402298850576</v>
      </c>
      <c r="H81" s="5">
        <v>0</v>
      </c>
      <c r="I81" s="16">
        <f t="shared" si="32"/>
        <v>0</v>
      </c>
      <c r="J81" s="1">
        <v>11.76</v>
      </c>
      <c r="K81" s="1">
        <v>14.39</v>
      </c>
    </row>
    <row r="82" spans="1:11" ht="12.75">
      <c r="A82">
        <v>1992</v>
      </c>
      <c r="B82">
        <v>12</v>
      </c>
      <c r="C82" s="15">
        <v>35.99</v>
      </c>
      <c r="D82" s="1">
        <v>24.55</v>
      </c>
      <c r="E82" s="16">
        <f t="shared" si="30"/>
        <v>0.6821339260905807</v>
      </c>
      <c r="F82" s="5">
        <v>9.3</v>
      </c>
      <c r="G82" s="16">
        <f t="shared" si="31"/>
        <v>0.2584051125312587</v>
      </c>
      <c r="H82" s="5">
        <v>0</v>
      </c>
      <c r="I82" s="16">
        <f t="shared" si="32"/>
        <v>0</v>
      </c>
      <c r="J82" s="1">
        <v>23.15</v>
      </c>
      <c r="K82" s="1">
        <v>22.96</v>
      </c>
    </row>
    <row r="83" spans="1:11" ht="12.75">
      <c r="A83" t="s">
        <v>12</v>
      </c>
      <c r="C83" s="15"/>
      <c r="D83" s="1"/>
      <c r="E83" s="16"/>
      <c r="F83" s="5"/>
      <c r="G83" s="16"/>
      <c r="H83" s="5"/>
      <c r="I83" s="16"/>
      <c r="J83" s="1"/>
      <c r="K83" s="1"/>
    </row>
    <row r="84" spans="1:11" ht="12.75">
      <c r="A84">
        <v>2010</v>
      </c>
      <c r="B84">
        <v>86</v>
      </c>
      <c r="C84" s="15">
        <v>67.01</v>
      </c>
      <c r="D84" s="1">
        <v>42.9</v>
      </c>
      <c r="E84" s="16">
        <f aca="true" t="shared" si="33" ref="E84:E93">D84/C84</f>
        <v>0.6402029547828681</v>
      </c>
      <c r="F84" s="5">
        <v>2.35</v>
      </c>
      <c r="G84" s="16">
        <f aca="true" t="shared" si="34" ref="G84:G93">F84/C84</f>
        <v>0.035069392627965976</v>
      </c>
      <c r="H84" s="5">
        <f>0.55+19.8</f>
        <v>20.35</v>
      </c>
      <c r="I84" s="16">
        <f aca="true" t="shared" si="35" ref="I84:I93">H84/C84</f>
        <v>0.30368601701238623</v>
      </c>
      <c r="J84" s="1">
        <v>48.26</v>
      </c>
      <c r="K84" s="1">
        <v>18.78</v>
      </c>
    </row>
    <row r="85" spans="1:11" ht="12.75">
      <c r="A85">
        <v>2008</v>
      </c>
      <c r="B85">
        <v>36</v>
      </c>
      <c r="C85" s="15">
        <v>12.77</v>
      </c>
      <c r="D85" s="1">
        <v>6.94</v>
      </c>
      <c r="E85" s="16">
        <f t="shared" si="33"/>
        <v>0.5434612372748631</v>
      </c>
      <c r="F85" s="5">
        <v>0.47</v>
      </c>
      <c r="G85" s="16">
        <f t="shared" si="34"/>
        <v>0.03680501174628034</v>
      </c>
      <c r="H85" s="5">
        <f>0.13+4.6</f>
        <v>4.7299999999999995</v>
      </c>
      <c r="I85" s="16">
        <f t="shared" si="35"/>
        <v>0.3703993735317149</v>
      </c>
      <c r="J85" s="1">
        <v>8.11</v>
      </c>
      <c r="K85" s="1">
        <v>4.57</v>
      </c>
    </row>
    <row r="86" spans="1:11" ht="12.75">
      <c r="A86" s="18">
        <v>2006</v>
      </c>
      <c r="B86">
        <v>77</v>
      </c>
      <c r="C86" s="15">
        <v>43.65</v>
      </c>
      <c r="D86" s="1">
        <v>27.36</v>
      </c>
      <c r="E86" s="16">
        <f t="shared" si="33"/>
        <v>0.6268041237113402</v>
      </c>
      <c r="F86" s="5">
        <v>1.72</v>
      </c>
      <c r="G86" s="16">
        <f t="shared" si="34"/>
        <v>0.03940435280641466</v>
      </c>
      <c r="H86" s="5">
        <v>13.6</v>
      </c>
      <c r="I86" s="16">
        <f t="shared" si="35"/>
        <v>0.3115693012600229</v>
      </c>
      <c r="J86" s="1">
        <v>32.06</v>
      </c>
      <c r="K86" s="1">
        <v>11.61</v>
      </c>
    </row>
    <row r="87" spans="1:11" ht="12.75">
      <c r="A87" s="18">
        <v>2004</v>
      </c>
      <c r="B87">
        <v>76</v>
      </c>
      <c r="C87" s="15">
        <v>34.7</v>
      </c>
      <c r="D87" s="1">
        <v>26.01</v>
      </c>
      <c r="E87" s="16">
        <f t="shared" si="33"/>
        <v>0.7495677233429394</v>
      </c>
      <c r="F87" s="5">
        <v>2.07</v>
      </c>
      <c r="G87" s="16">
        <f t="shared" si="34"/>
        <v>0.05965417867435158</v>
      </c>
      <c r="H87" s="5">
        <v>5.57</v>
      </c>
      <c r="I87" s="16">
        <f t="shared" si="35"/>
        <v>0.1605187319884726</v>
      </c>
      <c r="J87" s="1">
        <v>23.43</v>
      </c>
      <c r="K87" s="1">
        <v>11.34</v>
      </c>
    </row>
    <row r="88" spans="1:11" ht="12.75">
      <c r="A88" s="18">
        <v>2002</v>
      </c>
      <c r="B88">
        <v>40</v>
      </c>
      <c r="C88" s="15">
        <v>18.65</v>
      </c>
      <c r="D88" s="1">
        <v>12.65</v>
      </c>
      <c r="E88" s="16">
        <f t="shared" si="33"/>
        <v>0.6782841823056301</v>
      </c>
      <c r="F88" s="5">
        <v>2.56</v>
      </c>
      <c r="G88" s="16">
        <f t="shared" si="34"/>
        <v>0.13726541554959787</v>
      </c>
      <c r="H88" s="5">
        <f>0.33+2.1</f>
        <v>2.43</v>
      </c>
      <c r="I88" s="16">
        <f t="shared" si="35"/>
        <v>0.13029490616621986</v>
      </c>
      <c r="J88" s="1">
        <v>11.97</v>
      </c>
      <c r="K88" s="1">
        <v>6.96</v>
      </c>
    </row>
    <row r="89" spans="1:11" ht="12.75">
      <c r="A89" s="18">
        <v>2000</v>
      </c>
      <c r="B89">
        <v>47</v>
      </c>
      <c r="C89" s="15">
        <v>13.95</v>
      </c>
      <c r="D89" s="1">
        <v>9.86</v>
      </c>
      <c r="E89" s="16">
        <f t="shared" si="33"/>
        <v>0.7068100358422938</v>
      </c>
      <c r="F89" s="5">
        <v>0.93</v>
      </c>
      <c r="G89" s="16">
        <f t="shared" si="34"/>
        <v>0.06666666666666668</v>
      </c>
      <c r="H89" s="5">
        <v>1.72</v>
      </c>
      <c r="I89" s="16">
        <f t="shared" si="35"/>
        <v>0.12329749103942653</v>
      </c>
      <c r="J89" s="1">
        <v>8.88</v>
      </c>
      <c r="K89" s="1">
        <v>5.17</v>
      </c>
    </row>
    <row r="90" spans="1:11" ht="12.75">
      <c r="A90" s="18">
        <v>1998</v>
      </c>
      <c r="B90">
        <v>66</v>
      </c>
      <c r="C90" s="15">
        <v>45.55</v>
      </c>
      <c r="D90" s="1">
        <v>17.43</v>
      </c>
      <c r="E90" s="16">
        <f t="shared" si="33"/>
        <v>0.3826564215148189</v>
      </c>
      <c r="F90" s="5">
        <v>1.68</v>
      </c>
      <c r="G90" s="16">
        <f t="shared" si="34"/>
        <v>0.03688254665203074</v>
      </c>
      <c r="H90" s="5">
        <f>0.71+24.44</f>
        <v>25.150000000000002</v>
      </c>
      <c r="I90" s="16">
        <f t="shared" si="35"/>
        <v>0.5521405049396269</v>
      </c>
      <c r="J90" s="1">
        <v>39.53</v>
      </c>
      <c r="K90" s="1">
        <v>6.48</v>
      </c>
    </row>
    <row r="91" spans="1:11" ht="12.75">
      <c r="A91">
        <v>1996</v>
      </c>
      <c r="B91">
        <v>40</v>
      </c>
      <c r="C91" s="15">
        <v>20.35</v>
      </c>
      <c r="D91" s="1">
        <v>13.01</v>
      </c>
      <c r="E91" s="16">
        <f t="shared" si="33"/>
        <v>0.6393120393120393</v>
      </c>
      <c r="F91" s="5">
        <v>1.08</v>
      </c>
      <c r="G91" s="16">
        <f t="shared" si="34"/>
        <v>0.05307125307125307</v>
      </c>
      <c r="H91" s="5">
        <v>5.28</v>
      </c>
      <c r="I91" s="16">
        <f t="shared" si="35"/>
        <v>0.2594594594594595</v>
      </c>
      <c r="J91" s="1">
        <v>13.78</v>
      </c>
      <c r="K91" s="1">
        <v>6.57</v>
      </c>
    </row>
    <row r="92" spans="1:11" ht="12.75">
      <c r="A92">
        <v>1994</v>
      </c>
      <c r="B92">
        <v>84</v>
      </c>
      <c r="C92" s="15">
        <v>47.12</v>
      </c>
      <c r="D92" s="1">
        <v>28.95</v>
      </c>
      <c r="E92" s="16">
        <f t="shared" si="33"/>
        <v>0.6143887945670629</v>
      </c>
      <c r="F92" s="5">
        <v>2.61</v>
      </c>
      <c r="G92" s="16">
        <f t="shared" si="34"/>
        <v>0.05539049235993209</v>
      </c>
      <c r="H92" s="5">
        <f>7.88+7.18</f>
        <v>15.059999999999999</v>
      </c>
      <c r="I92" s="16">
        <f t="shared" si="35"/>
        <v>0.3196095076400679</v>
      </c>
      <c r="J92" s="1">
        <v>41.6</v>
      </c>
      <c r="K92" s="1">
        <v>1.53</v>
      </c>
    </row>
    <row r="93" spans="1:11" ht="12.75">
      <c r="A93">
        <v>1992</v>
      </c>
      <c r="B93">
        <v>79</v>
      </c>
      <c r="C93" s="15">
        <v>16.74</v>
      </c>
      <c r="D93" s="1">
        <v>11.78</v>
      </c>
      <c r="E93" s="16">
        <f t="shared" si="33"/>
        <v>0.7037037037037037</v>
      </c>
      <c r="F93" s="5">
        <v>1.39</v>
      </c>
      <c r="G93" s="16">
        <f t="shared" si="34"/>
        <v>0.08303464755077658</v>
      </c>
      <c r="H93" s="5">
        <f>0.38+2.88</f>
        <v>3.26</v>
      </c>
      <c r="I93" s="16">
        <f t="shared" si="35"/>
        <v>0.1947431302270012</v>
      </c>
      <c r="J93" s="1">
        <v>15.27</v>
      </c>
      <c r="K93" s="1">
        <v>3.9</v>
      </c>
    </row>
    <row r="94" spans="1:11" ht="12.75">
      <c r="A94" t="s">
        <v>13</v>
      </c>
      <c r="C94" s="15"/>
      <c r="D94" s="1"/>
      <c r="E94" s="16"/>
      <c r="F94" s="5"/>
      <c r="G94" s="16"/>
      <c r="H94" s="5"/>
      <c r="I94" s="16"/>
      <c r="J94" s="1"/>
      <c r="K94" s="1"/>
    </row>
    <row r="95" spans="1:11" ht="12.75">
      <c r="A95">
        <v>2010</v>
      </c>
      <c r="B95">
        <v>55</v>
      </c>
      <c r="C95" s="15">
        <v>106.68</v>
      </c>
      <c r="D95" s="1">
        <v>59.41</v>
      </c>
      <c r="E95" s="16">
        <f aca="true" t="shared" si="36" ref="E95:E104">D95/C95</f>
        <v>0.556899137607799</v>
      </c>
      <c r="F95" s="5">
        <v>10.23</v>
      </c>
      <c r="G95" s="16">
        <f aca="true" t="shared" si="37" ref="G95:G104">F95/C95</f>
        <v>0.09589426321709786</v>
      </c>
      <c r="H95" s="5">
        <f>0.9+30.74</f>
        <v>31.639999999999997</v>
      </c>
      <c r="I95" s="16">
        <f aca="true" t="shared" si="38" ref="I95:I104">H95/C95</f>
        <v>0.2965879265091863</v>
      </c>
      <c r="J95" s="1">
        <v>70.99</v>
      </c>
      <c r="K95" s="1">
        <v>39.54</v>
      </c>
    </row>
    <row r="96" spans="1:11" ht="12.75">
      <c r="A96">
        <v>2008</v>
      </c>
      <c r="B96">
        <v>18</v>
      </c>
      <c r="C96" s="15">
        <v>17.95</v>
      </c>
      <c r="D96" s="1">
        <v>11.11</v>
      </c>
      <c r="E96" s="16">
        <f t="shared" si="36"/>
        <v>0.618941504178273</v>
      </c>
      <c r="F96" s="5">
        <v>3.2</v>
      </c>
      <c r="G96" s="16">
        <f t="shared" si="37"/>
        <v>0.17827298050139279</v>
      </c>
      <c r="H96" s="5">
        <f>0.07+1.31</f>
        <v>1.3800000000000001</v>
      </c>
      <c r="I96" s="16">
        <f t="shared" si="38"/>
        <v>0.07688022284122564</v>
      </c>
      <c r="J96" s="1">
        <v>11.84</v>
      </c>
      <c r="K96" s="1">
        <v>6.22</v>
      </c>
    </row>
    <row r="97" spans="1:11" ht="12.75">
      <c r="A97" s="18">
        <v>2006</v>
      </c>
      <c r="B97">
        <v>15</v>
      </c>
      <c r="C97" s="15">
        <v>26.95</v>
      </c>
      <c r="D97" s="1">
        <v>18.06</v>
      </c>
      <c r="E97" s="16">
        <f t="shared" si="36"/>
        <v>0.6701298701298701</v>
      </c>
      <c r="F97" s="5">
        <v>2.56</v>
      </c>
      <c r="G97" s="16">
        <f t="shared" si="37"/>
        <v>0.09499072356215214</v>
      </c>
      <c r="H97" s="5">
        <v>5.02</v>
      </c>
      <c r="I97" s="16">
        <f t="shared" si="38"/>
        <v>0.18627087198515768</v>
      </c>
      <c r="J97" s="1">
        <v>18.29</v>
      </c>
      <c r="K97" s="1">
        <v>10.65</v>
      </c>
    </row>
    <row r="98" spans="1:11" ht="12.75">
      <c r="A98" s="18">
        <v>2004</v>
      </c>
      <c r="B98">
        <v>51</v>
      </c>
      <c r="C98" s="15">
        <v>74.89</v>
      </c>
      <c r="D98" s="1">
        <v>43.89</v>
      </c>
      <c r="E98" s="16">
        <f t="shared" si="36"/>
        <v>0.5860595540125517</v>
      </c>
      <c r="F98" s="5">
        <v>5.33</v>
      </c>
      <c r="G98" s="16">
        <f t="shared" si="37"/>
        <v>0.0711710508746161</v>
      </c>
      <c r="H98" s="5">
        <v>19.05</v>
      </c>
      <c r="I98" s="16">
        <f t="shared" si="38"/>
        <v>0.2543730805180932</v>
      </c>
      <c r="J98" s="1">
        <v>53.25</v>
      </c>
      <c r="K98" s="1">
        <v>21.83</v>
      </c>
    </row>
    <row r="99" spans="1:11" ht="12.75">
      <c r="A99" s="18">
        <v>2002</v>
      </c>
      <c r="B99">
        <v>17</v>
      </c>
      <c r="C99" s="15">
        <v>22.53</v>
      </c>
      <c r="D99" s="1">
        <v>17.92</v>
      </c>
      <c r="E99" s="16">
        <f t="shared" si="36"/>
        <v>0.7953839325343987</v>
      </c>
      <c r="F99" s="5">
        <v>2.97</v>
      </c>
      <c r="G99" s="16">
        <f t="shared" si="37"/>
        <v>0.1318242343541944</v>
      </c>
      <c r="H99" s="5">
        <f>0.05+0.45</f>
        <v>0.5</v>
      </c>
      <c r="I99" s="16">
        <f t="shared" si="38"/>
        <v>0.022192632046160673</v>
      </c>
      <c r="J99" s="1">
        <v>12.19</v>
      </c>
      <c r="K99" s="1">
        <v>10.31</v>
      </c>
    </row>
    <row r="100" spans="1:11" ht="12.75">
      <c r="A100" s="18">
        <v>2000</v>
      </c>
      <c r="B100">
        <v>25</v>
      </c>
      <c r="C100" s="15">
        <v>52.25</v>
      </c>
      <c r="D100" s="1">
        <v>43.57</v>
      </c>
      <c r="E100" s="16">
        <f t="shared" si="36"/>
        <v>0.8338755980861244</v>
      </c>
      <c r="F100" s="5">
        <v>4.79</v>
      </c>
      <c r="G100" s="16">
        <f t="shared" si="37"/>
        <v>0.09167464114832535</v>
      </c>
      <c r="H100" s="5">
        <v>2.87</v>
      </c>
      <c r="I100" s="16">
        <f t="shared" si="38"/>
        <v>0.05492822966507177</v>
      </c>
      <c r="J100" s="1">
        <v>38.8</v>
      </c>
      <c r="K100" s="1">
        <v>16.55</v>
      </c>
    </row>
    <row r="101" spans="1:11" ht="12.75">
      <c r="A101" s="18">
        <v>1998</v>
      </c>
      <c r="B101">
        <v>13</v>
      </c>
      <c r="C101" s="15">
        <v>8.92</v>
      </c>
      <c r="D101" s="1">
        <v>6.11</v>
      </c>
      <c r="E101" s="16">
        <f t="shared" si="36"/>
        <v>0.6849775784753364</v>
      </c>
      <c r="F101" s="5">
        <v>1.92</v>
      </c>
      <c r="G101" s="16">
        <f t="shared" si="37"/>
        <v>0.21524663677130043</v>
      </c>
      <c r="H101" s="5">
        <f>0.08+0.14</f>
        <v>0.22000000000000003</v>
      </c>
      <c r="I101" s="16">
        <f t="shared" si="38"/>
        <v>0.024663677130044845</v>
      </c>
      <c r="J101" s="1">
        <v>4.12</v>
      </c>
      <c r="K101" s="1">
        <v>6.31</v>
      </c>
    </row>
    <row r="102" spans="1:11" ht="12.75">
      <c r="A102">
        <v>1996</v>
      </c>
      <c r="B102">
        <v>64</v>
      </c>
      <c r="C102" s="15">
        <v>37.69</v>
      </c>
      <c r="D102" s="1">
        <v>18.48</v>
      </c>
      <c r="E102" s="16">
        <f t="shared" si="36"/>
        <v>0.4903157336163439</v>
      </c>
      <c r="F102" s="5">
        <v>3.52</v>
      </c>
      <c r="G102" s="16">
        <f t="shared" si="37"/>
        <v>0.09339347306977978</v>
      </c>
      <c r="H102" s="5">
        <v>14.24</v>
      </c>
      <c r="I102" s="16">
        <f t="shared" si="38"/>
        <v>0.3778190501459273</v>
      </c>
      <c r="J102" s="1">
        <v>30.02</v>
      </c>
      <c r="K102" s="1">
        <v>7.86</v>
      </c>
    </row>
    <row r="103" spans="1:11" ht="12.75">
      <c r="A103">
        <v>1994</v>
      </c>
      <c r="B103">
        <v>24</v>
      </c>
      <c r="C103" s="15">
        <v>16.83</v>
      </c>
      <c r="D103" s="1">
        <v>13.55</v>
      </c>
      <c r="E103" s="16">
        <f t="shared" si="36"/>
        <v>0.8051099227569817</v>
      </c>
      <c r="F103" s="5">
        <v>2.46</v>
      </c>
      <c r="G103" s="16">
        <f t="shared" si="37"/>
        <v>0.14616755793226383</v>
      </c>
      <c r="H103" s="5">
        <f>0.09+0.3</f>
        <v>0.39</v>
      </c>
      <c r="I103" s="16">
        <f t="shared" si="38"/>
        <v>0.023172905525846707</v>
      </c>
      <c r="J103" s="1">
        <v>11.6</v>
      </c>
      <c r="K103" s="1">
        <v>5.77</v>
      </c>
    </row>
    <row r="104" spans="1:11" ht="12.75">
      <c r="A104">
        <v>1992</v>
      </c>
      <c r="B104">
        <v>30</v>
      </c>
      <c r="C104" s="15">
        <v>18.85</v>
      </c>
      <c r="D104" s="1">
        <v>10.13</v>
      </c>
      <c r="E104" s="16">
        <f t="shared" si="36"/>
        <v>0.5374005305039787</v>
      </c>
      <c r="F104" s="5">
        <v>1.44</v>
      </c>
      <c r="G104" s="16">
        <f t="shared" si="37"/>
        <v>0.07639257294429708</v>
      </c>
      <c r="H104" s="5">
        <f>1.32+4.82</f>
        <v>6.140000000000001</v>
      </c>
      <c r="I104" s="16">
        <f t="shared" si="38"/>
        <v>0.3257294429708223</v>
      </c>
      <c r="J104" s="1">
        <v>16.64</v>
      </c>
      <c r="K104" s="1">
        <v>2.11</v>
      </c>
    </row>
    <row r="105" spans="3:11" ht="12.75">
      <c r="C105" s="1"/>
      <c r="D105" s="1"/>
      <c r="E105" s="2"/>
      <c r="F105" s="5"/>
      <c r="G105" s="2"/>
      <c r="H105" s="5"/>
      <c r="I105" s="2"/>
      <c r="J105" s="1"/>
      <c r="K105" s="1"/>
    </row>
  </sheetData>
  <sheetProtection/>
  <printOptions/>
  <pageMargins left="0.5" right="0.5" top="0.5" bottom="0.25" header="0.5" footer="0.5"/>
  <pageSetup horizontalDpi="600" verticalDpi="600" orientation="portrait" scale="70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Carmen Gray</cp:lastModifiedBy>
  <cp:lastPrinted>2010-09-21T20:19:22Z</cp:lastPrinted>
  <dcterms:created xsi:type="dcterms:W3CDTF">2004-08-11T19:50:48Z</dcterms:created>
  <dcterms:modified xsi:type="dcterms:W3CDTF">2010-09-21T20:20:53Z</dcterms:modified>
  <cp:category/>
  <cp:version/>
  <cp:contentType/>
  <cp:contentStatus/>
</cp:coreProperties>
</file>