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<sst xmlns="http://schemas.openxmlformats.org/spreadsheetml/2006/main" count="72" uniqueCount="20">
  <si>
    <t>Republican National Committee</t>
  </si>
  <si>
    <t>Receipts</t>
  </si>
  <si>
    <t xml:space="preserve">   Individuals</t>
  </si>
  <si>
    <t xml:space="preserve">   Other Cmte's</t>
  </si>
  <si>
    <t xml:space="preserve">   Transfers from other National</t>
  </si>
  <si>
    <t xml:space="preserve">   Transfers from State/Local</t>
  </si>
  <si>
    <t>Disbursements</t>
  </si>
  <si>
    <t xml:space="preserve">   Contributions</t>
  </si>
  <si>
    <t xml:space="preserve">   Coord. Expend.</t>
  </si>
  <si>
    <t xml:space="preserve">   Independent Expend.</t>
  </si>
  <si>
    <t xml:space="preserve">   Transfers to other National</t>
  </si>
  <si>
    <t xml:space="preserve">   Transfers to State/Local</t>
  </si>
  <si>
    <t>Cash on Hand</t>
  </si>
  <si>
    <t>Debts Owed By</t>
  </si>
  <si>
    <t>National Republican Senatorial Committee</t>
  </si>
  <si>
    <t>National Republican Congressional Committee</t>
  </si>
  <si>
    <t>State/Local</t>
  </si>
  <si>
    <t>Total Republican</t>
  </si>
  <si>
    <t>Total receipts and disbursements do not include transfers from other committees in the table</t>
  </si>
  <si>
    <t>Table 3 - Federal Financial Activity of Republican Party Committees Through December 31 of the Off-Election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</si>
</sst>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3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5" fontId="0" fillId="0" borderId="0" xfId="0" applyNumberFormat="1" applyAlignment="1">
      <alignment/>
    </xf>
    <xf numFmtId="5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0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C67" sqref="C67"/>
    </sheetView>
  </sheetViews>
  <sheetFormatPr defaultColWidth="9.140625" defaultRowHeight="12.75"/>
  <cols>
    <col min="1" max="1" width="0.9921875" style="0" customWidth="1"/>
    <col min="2" max="2" width="24.00390625" style="0" customWidth="1"/>
    <col min="3" max="3" width="15.00390625" style="0" customWidth="1"/>
    <col min="4" max="4" width="13.57421875" style="0" customWidth="1"/>
    <col min="5" max="5" width="14.8515625" style="0" customWidth="1"/>
    <col min="6" max="6" width="14.00390625" style="0" customWidth="1"/>
    <col min="7" max="7" width="12.7109375" style="0" customWidth="1"/>
    <col min="8" max="8" width="13.28125" style="0" customWidth="1"/>
    <col min="9" max="9" width="12.8515625" style="0" customWidth="1"/>
    <col min="10" max="10" width="13.28125" style="0" customWidth="1"/>
    <col min="11" max="11" width="13.00390625" style="0" customWidth="1"/>
    <col min="12" max="12" width="12.140625" style="0" customWidth="1"/>
  </cols>
  <sheetData>
    <row r="1" spans="2:8" ht="12.75">
      <c r="B1" s="1"/>
      <c r="C1" s="2" t="s">
        <v>19</v>
      </c>
      <c r="D1" s="2"/>
      <c r="H1" s="3"/>
    </row>
    <row r="2" spans="1:12" ht="12.75">
      <c r="A2" s="4"/>
      <c r="B2" s="5"/>
      <c r="C2" s="14">
        <v>2009</v>
      </c>
      <c r="D2" s="6">
        <v>2007</v>
      </c>
      <c r="E2" s="6">
        <v>2005</v>
      </c>
      <c r="F2" s="6">
        <v>2003</v>
      </c>
      <c r="G2" s="6">
        <v>2001</v>
      </c>
      <c r="H2" s="14">
        <v>1999</v>
      </c>
      <c r="I2" s="7">
        <v>1997</v>
      </c>
      <c r="J2" s="7">
        <v>1995</v>
      </c>
      <c r="K2" s="7">
        <v>1993</v>
      </c>
      <c r="L2" s="7">
        <v>1991</v>
      </c>
    </row>
    <row r="3" spans="1:12" ht="12.75">
      <c r="A3" s="4"/>
      <c r="B3" s="5"/>
      <c r="C3" s="14"/>
      <c r="D3" s="6"/>
      <c r="E3" s="6"/>
      <c r="F3" s="6"/>
      <c r="G3" s="6"/>
      <c r="H3" s="14"/>
      <c r="I3" s="7"/>
      <c r="J3" s="7"/>
      <c r="K3" s="7"/>
      <c r="L3" s="7"/>
    </row>
    <row r="4" spans="1:8" ht="12.75">
      <c r="A4" s="4" t="s">
        <v>0</v>
      </c>
      <c r="B4" s="5"/>
      <c r="C4" s="5"/>
      <c r="D4" s="5"/>
      <c r="E4" s="5"/>
      <c r="F4" s="5"/>
      <c r="G4" s="5"/>
      <c r="H4" s="2"/>
    </row>
    <row r="5" spans="1:12" ht="12.75">
      <c r="A5" s="4"/>
      <c r="B5" s="5" t="s">
        <v>1</v>
      </c>
      <c r="C5" s="17">
        <v>91174189</v>
      </c>
      <c r="D5" s="9">
        <v>85651429</v>
      </c>
      <c r="E5" s="9">
        <v>105382505</v>
      </c>
      <c r="F5" s="12">
        <v>107815693</v>
      </c>
      <c r="G5" s="9">
        <v>67280993</v>
      </c>
      <c r="H5" s="9">
        <v>43994538</v>
      </c>
      <c r="I5" s="10">
        <v>35145361</v>
      </c>
      <c r="J5" s="10">
        <v>46150824</v>
      </c>
      <c r="K5" s="10">
        <v>34197814</v>
      </c>
      <c r="L5" s="10">
        <v>32044036</v>
      </c>
    </row>
    <row r="6" spans="1:12" ht="12.75">
      <c r="A6" s="4"/>
      <c r="B6" s="5" t="s">
        <v>2</v>
      </c>
      <c r="C6" s="17">
        <v>80850031</v>
      </c>
      <c r="D6" s="9">
        <v>82009995</v>
      </c>
      <c r="E6" s="9">
        <v>100669772</v>
      </c>
      <c r="F6" s="12">
        <v>105159686</v>
      </c>
      <c r="G6" s="9">
        <v>63894623</v>
      </c>
      <c r="H6" s="9">
        <v>41888673</v>
      </c>
      <c r="I6" s="10">
        <v>33344685</v>
      </c>
      <c r="J6" s="10">
        <v>44774721</v>
      </c>
      <c r="K6" s="10">
        <v>33230393</v>
      </c>
      <c r="L6" s="10">
        <v>29444216</v>
      </c>
    </row>
    <row r="7" spans="1:12" ht="12.75">
      <c r="A7" s="4"/>
      <c r="B7" s="5" t="s">
        <v>3</v>
      </c>
      <c r="C7" s="17">
        <v>491050</v>
      </c>
      <c r="D7" s="9">
        <v>1064211</v>
      </c>
      <c r="E7" s="9">
        <v>985721</v>
      </c>
      <c r="F7" s="12">
        <v>1027440</v>
      </c>
      <c r="G7" s="9">
        <v>377220</v>
      </c>
      <c r="H7" s="9">
        <v>285982</v>
      </c>
      <c r="I7" s="10">
        <v>30220</v>
      </c>
      <c r="J7" s="10">
        <v>58750</v>
      </c>
      <c r="K7" s="10">
        <v>178780</v>
      </c>
      <c r="L7" s="10">
        <v>296886</v>
      </c>
    </row>
    <row r="8" spans="1:12" ht="12.75">
      <c r="A8" s="4"/>
      <c r="B8" s="5" t="s">
        <v>4</v>
      </c>
      <c r="C8" s="17">
        <v>0</v>
      </c>
      <c r="D8" s="9">
        <v>0</v>
      </c>
      <c r="E8" s="9">
        <v>100000</v>
      </c>
      <c r="F8" s="12">
        <v>300966</v>
      </c>
      <c r="G8" s="9">
        <f>106525+517</f>
        <v>107042</v>
      </c>
      <c r="H8" s="9">
        <v>198600</v>
      </c>
      <c r="I8" s="10">
        <v>510000</v>
      </c>
      <c r="J8" s="10">
        <v>125000</v>
      </c>
      <c r="K8" s="10">
        <v>4700</v>
      </c>
      <c r="L8" s="10">
        <v>0</v>
      </c>
    </row>
    <row r="9" spans="1:12" ht="12.75">
      <c r="A9" s="4"/>
      <c r="B9" s="5" t="s">
        <v>5</v>
      </c>
      <c r="C9" s="17">
        <f>28936+465568</f>
        <v>494504</v>
      </c>
      <c r="D9" s="9">
        <v>176415</v>
      </c>
      <c r="E9" s="9">
        <v>810378</v>
      </c>
      <c r="F9" s="12">
        <v>0</v>
      </c>
      <c r="G9" s="9">
        <v>1285</v>
      </c>
      <c r="H9" s="9">
        <v>800000</v>
      </c>
      <c r="I9" s="10">
        <v>105000</v>
      </c>
      <c r="J9" s="10">
        <v>62950</v>
      </c>
      <c r="K9" s="10">
        <v>0</v>
      </c>
      <c r="L9" s="10">
        <v>98000</v>
      </c>
    </row>
    <row r="10" spans="1:12" ht="12.75">
      <c r="A10" s="4"/>
      <c r="B10" s="5" t="s">
        <v>6</v>
      </c>
      <c r="C10" s="17">
        <v>97911028</v>
      </c>
      <c r="D10" s="9">
        <v>71407180</v>
      </c>
      <c r="E10" s="9">
        <v>86078563</v>
      </c>
      <c r="F10" s="12">
        <v>79616593</v>
      </c>
      <c r="G10" s="9">
        <v>56012657</v>
      </c>
      <c r="H10" s="9">
        <v>40458110</v>
      </c>
      <c r="I10" s="10">
        <v>35852861</v>
      </c>
      <c r="J10" s="10">
        <v>44196278</v>
      </c>
      <c r="K10" s="10">
        <v>28190108</v>
      </c>
      <c r="L10" s="10">
        <v>29874838</v>
      </c>
    </row>
    <row r="11" spans="1:12" ht="12.75">
      <c r="A11" s="4"/>
      <c r="B11" s="5" t="s">
        <v>7</v>
      </c>
      <c r="C11" s="17">
        <v>29268</v>
      </c>
      <c r="D11" s="9">
        <v>40000</v>
      </c>
      <c r="E11" s="9">
        <v>45200</v>
      </c>
      <c r="F11" s="12">
        <v>14992</v>
      </c>
      <c r="G11" s="9">
        <v>43000</v>
      </c>
      <c r="H11" s="9">
        <v>9000</v>
      </c>
      <c r="I11" s="10">
        <v>15213</v>
      </c>
      <c r="J11" s="10">
        <v>37236</v>
      </c>
      <c r="K11" s="10">
        <v>21000</v>
      </c>
      <c r="L11" s="10">
        <v>22315</v>
      </c>
    </row>
    <row r="12" spans="1:12" ht="12.75">
      <c r="A12" s="4"/>
      <c r="B12" s="5" t="s">
        <v>8</v>
      </c>
      <c r="C12" s="17">
        <v>124109</v>
      </c>
      <c r="D12" s="9">
        <v>87155</v>
      </c>
      <c r="E12" s="9">
        <v>172009</v>
      </c>
      <c r="F12" s="12">
        <v>1136</v>
      </c>
      <c r="G12" s="9">
        <v>141750</v>
      </c>
      <c r="H12" s="9">
        <v>264561</v>
      </c>
      <c r="I12" s="10">
        <v>26541</v>
      </c>
      <c r="J12" s="10">
        <v>392</v>
      </c>
      <c r="K12" s="10">
        <v>119808</v>
      </c>
      <c r="L12" s="10">
        <v>0</v>
      </c>
    </row>
    <row r="13" spans="1:12" ht="12.75">
      <c r="A13" s="4"/>
      <c r="B13" s="5" t="s">
        <v>9</v>
      </c>
      <c r="C13" s="17">
        <v>0</v>
      </c>
      <c r="D13" s="9">
        <v>0</v>
      </c>
      <c r="E13" s="9">
        <v>8860</v>
      </c>
      <c r="F13" s="12">
        <v>0</v>
      </c>
      <c r="G13" s="9">
        <v>0</v>
      </c>
      <c r="H13" s="9">
        <v>0</v>
      </c>
      <c r="I13" s="10">
        <v>0</v>
      </c>
      <c r="J13" s="10">
        <v>0</v>
      </c>
      <c r="K13" s="10">
        <v>0</v>
      </c>
      <c r="L13" s="10">
        <v>0</v>
      </c>
    </row>
    <row r="14" spans="1:12" ht="12.75">
      <c r="A14" s="4"/>
      <c r="B14" s="5" t="s">
        <v>10</v>
      </c>
      <c r="C14" s="17">
        <v>4074000</v>
      </c>
      <c r="D14" s="9">
        <v>0</v>
      </c>
      <c r="E14" s="9">
        <v>1000000</v>
      </c>
      <c r="F14" s="12">
        <v>0</v>
      </c>
      <c r="G14" s="9">
        <f>300000+2420000+100000+15000</f>
        <v>2835000</v>
      </c>
      <c r="H14" s="9">
        <v>1820000</v>
      </c>
      <c r="I14" s="10">
        <v>2500000</v>
      </c>
      <c r="J14" s="10">
        <v>1300000</v>
      </c>
      <c r="K14" s="10">
        <v>2153684</v>
      </c>
      <c r="L14" s="10">
        <v>0</v>
      </c>
    </row>
    <row r="15" spans="1:12" ht="12.75">
      <c r="A15" s="4"/>
      <c r="B15" s="5" t="s">
        <v>11</v>
      </c>
      <c r="C15" s="17">
        <f>6220892+113346</f>
        <v>6334238</v>
      </c>
      <c r="D15" s="9">
        <v>1417024</v>
      </c>
      <c r="E15" s="9">
        <v>1728266</v>
      </c>
      <c r="F15" s="12">
        <v>3914270</v>
      </c>
      <c r="G15" s="9">
        <v>466695</v>
      </c>
      <c r="H15" s="9">
        <v>172110</v>
      </c>
      <c r="I15" s="10">
        <v>452319</v>
      </c>
      <c r="J15" s="10">
        <v>588160</v>
      </c>
      <c r="K15" s="10">
        <v>39350</v>
      </c>
      <c r="L15" s="10">
        <v>233789</v>
      </c>
    </row>
    <row r="16" spans="1:12" ht="12.75">
      <c r="A16" s="4"/>
      <c r="B16" s="5" t="s">
        <v>12</v>
      </c>
      <c r="C16" s="17">
        <v>8421947</v>
      </c>
      <c r="D16" s="9">
        <v>17352467</v>
      </c>
      <c r="E16" s="9">
        <v>33971253</v>
      </c>
      <c r="F16" s="12">
        <v>33062866</v>
      </c>
      <c r="G16" s="9">
        <v>34420547</v>
      </c>
      <c r="H16" s="9">
        <v>4834641</v>
      </c>
      <c r="I16" s="10">
        <v>638048</v>
      </c>
      <c r="J16" s="10">
        <v>2683068</v>
      </c>
      <c r="K16" s="10">
        <v>6690443</v>
      </c>
      <c r="L16" s="10">
        <v>887525</v>
      </c>
    </row>
    <row r="17" spans="1:12" ht="12.75">
      <c r="A17" s="4"/>
      <c r="B17" s="5" t="s">
        <v>13</v>
      </c>
      <c r="C17" s="17">
        <v>0</v>
      </c>
      <c r="D17" s="9">
        <v>0</v>
      </c>
      <c r="E17" s="9">
        <v>0</v>
      </c>
      <c r="F17" s="12">
        <v>0</v>
      </c>
      <c r="G17" s="9">
        <v>0</v>
      </c>
      <c r="H17" s="9">
        <v>0</v>
      </c>
      <c r="I17" s="10">
        <v>4382579</v>
      </c>
      <c r="J17" s="10">
        <v>0</v>
      </c>
      <c r="K17" s="10">
        <v>0</v>
      </c>
      <c r="L17" s="10">
        <v>0</v>
      </c>
    </row>
    <row r="18" spans="1:12" ht="12.75">
      <c r="A18" s="4"/>
      <c r="B18" s="5"/>
      <c r="C18" s="17"/>
      <c r="D18" s="9"/>
      <c r="E18" s="9"/>
      <c r="F18" s="12"/>
      <c r="G18" s="9"/>
      <c r="H18" s="9"/>
      <c r="I18" s="10"/>
      <c r="J18" s="10"/>
      <c r="K18" s="10"/>
      <c r="L18" s="10"/>
    </row>
    <row r="19" spans="1:12" ht="12.75">
      <c r="A19" s="4" t="s">
        <v>14</v>
      </c>
      <c r="B19" s="5"/>
      <c r="C19" s="17"/>
      <c r="D19" s="9"/>
      <c r="E19" s="16"/>
      <c r="F19" s="12"/>
      <c r="G19" s="9"/>
      <c r="H19" s="9"/>
      <c r="I19" s="10"/>
      <c r="J19" s="10"/>
      <c r="K19" s="10"/>
      <c r="L19" s="10"/>
    </row>
    <row r="20" spans="1:12" ht="12.75">
      <c r="A20" s="4"/>
      <c r="B20" s="5" t="s">
        <v>1</v>
      </c>
      <c r="C20" s="17">
        <v>41237461</v>
      </c>
      <c r="D20" s="9">
        <v>31842934</v>
      </c>
      <c r="E20" s="9">
        <v>35517337</v>
      </c>
      <c r="F20" s="12">
        <v>26400593</v>
      </c>
      <c r="G20" s="9">
        <v>25024934</v>
      </c>
      <c r="H20" s="9">
        <v>16380115</v>
      </c>
      <c r="I20" s="10">
        <v>25324307</v>
      </c>
      <c r="J20" s="10">
        <v>23550626</v>
      </c>
      <c r="K20" s="10">
        <v>29098083</v>
      </c>
      <c r="L20" s="10">
        <v>29306083</v>
      </c>
    </row>
    <row r="21" spans="1:12" ht="12.75">
      <c r="A21" s="4"/>
      <c r="B21" s="5" t="s">
        <v>2</v>
      </c>
      <c r="C21" s="17">
        <v>32802619</v>
      </c>
      <c r="D21" s="9">
        <v>25638925</v>
      </c>
      <c r="E21" s="9">
        <v>28124460</v>
      </c>
      <c r="F21" s="12">
        <v>22207602</v>
      </c>
      <c r="G21" s="9">
        <v>18243650</v>
      </c>
      <c r="H21" s="9">
        <v>13626407</v>
      </c>
      <c r="I21" s="10">
        <v>21369604</v>
      </c>
      <c r="J21" s="10">
        <v>20403210</v>
      </c>
      <c r="K21" s="10">
        <v>26556154</v>
      </c>
      <c r="L21" s="10">
        <v>28443277</v>
      </c>
    </row>
    <row r="22" spans="1:12" ht="12.75">
      <c r="A22" s="4"/>
      <c r="B22" s="5" t="s">
        <v>3</v>
      </c>
      <c r="C22" s="17">
        <v>5117527</v>
      </c>
      <c r="D22" s="9">
        <v>4674183</v>
      </c>
      <c r="E22" s="9">
        <v>4890511</v>
      </c>
      <c r="F22" s="12">
        <v>3796588</v>
      </c>
      <c r="G22" s="9">
        <v>1798400</v>
      </c>
      <c r="H22" s="9">
        <v>1751000</v>
      </c>
      <c r="I22" s="10">
        <v>1777325</v>
      </c>
      <c r="J22" s="10">
        <v>1585530</v>
      </c>
      <c r="K22" s="10">
        <v>773135</v>
      </c>
      <c r="L22" s="10">
        <v>572917</v>
      </c>
    </row>
    <row r="23" spans="1:12" ht="12.75">
      <c r="A23" s="4"/>
      <c r="B23" s="5" t="s">
        <v>4</v>
      </c>
      <c r="C23" s="17">
        <v>2105670</v>
      </c>
      <c r="D23" s="9">
        <v>0</v>
      </c>
      <c r="E23" s="9">
        <v>1000000</v>
      </c>
      <c r="F23" s="12">
        <v>0</v>
      </c>
      <c r="G23" s="9">
        <v>100000</v>
      </c>
      <c r="H23" s="9">
        <v>0</v>
      </c>
      <c r="I23" s="10">
        <v>870000</v>
      </c>
      <c r="J23" s="10">
        <v>500000</v>
      </c>
      <c r="K23" s="10">
        <v>640000</v>
      </c>
      <c r="L23" s="10">
        <v>0</v>
      </c>
    </row>
    <row r="24" spans="1:12" ht="12.75">
      <c r="A24" s="4"/>
      <c r="B24" s="5" t="s">
        <v>5</v>
      </c>
      <c r="C24" s="17">
        <v>0</v>
      </c>
      <c r="D24" s="9">
        <v>22284</v>
      </c>
      <c r="E24" s="9">
        <v>102500</v>
      </c>
      <c r="F24" s="12">
        <v>65000</v>
      </c>
      <c r="G24" s="9">
        <v>3357199</v>
      </c>
      <c r="H24" s="9">
        <v>205000</v>
      </c>
      <c r="I24" s="10">
        <v>470000</v>
      </c>
      <c r="J24" s="10">
        <v>200000</v>
      </c>
      <c r="K24" s="10">
        <v>24000</v>
      </c>
      <c r="L24" s="10">
        <v>0</v>
      </c>
    </row>
    <row r="25" spans="1:12" ht="12.75">
      <c r="A25" s="4"/>
      <c r="B25" s="5" t="s">
        <v>6</v>
      </c>
      <c r="C25" s="17">
        <v>33677527</v>
      </c>
      <c r="D25" s="9">
        <v>19876717</v>
      </c>
      <c r="E25" s="9">
        <v>25995247</v>
      </c>
      <c r="F25" s="12">
        <v>18590541</v>
      </c>
      <c r="G25" s="9">
        <v>14080347</v>
      </c>
      <c r="H25" s="9">
        <v>11736977</v>
      </c>
      <c r="I25" s="10">
        <v>24160403</v>
      </c>
      <c r="J25" s="10">
        <v>17833909</v>
      </c>
      <c r="K25" s="10">
        <v>27709514</v>
      </c>
      <c r="L25" s="10">
        <v>25775017</v>
      </c>
    </row>
    <row r="26" spans="1:12" ht="12.75">
      <c r="A26" s="4"/>
      <c r="B26" s="5" t="s">
        <v>7</v>
      </c>
      <c r="C26" s="17">
        <v>62600</v>
      </c>
      <c r="D26" s="9">
        <v>27500</v>
      </c>
      <c r="E26" s="9">
        <v>131600</v>
      </c>
      <c r="F26" s="12">
        <v>29000</v>
      </c>
      <c r="G26" s="9">
        <v>290977</v>
      </c>
      <c r="H26" s="9">
        <v>185834</v>
      </c>
      <c r="I26" s="10">
        <v>51000</v>
      </c>
      <c r="J26" s="10">
        <v>297500</v>
      </c>
      <c r="K26" s="10">
        <v>204388</v>
      </c>
      <c r="L26" s="10">
        <v>84630</v>
      </c>
    </row>
    <row r="27" spans="1:12" ht="12.75">
      <c r="A27" s="4"/>
      <c r="B27" s="5" t="s">
        <v>8</v>
      </c>
      <c r="C27" s="17">
        <v>0</v>
      </c>
      <c r="D27" s="9">
        <v>0</v>
      </c>
      <c r="E27" s="9">
        <v>11935</v>
      </c>
      <c r="F27" s="12">
        <v>0</v>
      </c>
      <c r="G27" s="9">
        <v>0</v>
      </c>
      <c r="H27" s="9">
        <v>172</v>
      </c>
      <c r="I27" s="10">
        <v>0</v>
      </c>
      <c r="J27" s="10">
        <v>-37586</v>
      </c>
      <c r="K27" s="10">
        <v>1352961</v>
      </c>
      <c r="L27" s="10">
        <v>970972</v>
      </c>
    </row>
    <row r="28" spans="1:12" ht="12.75">
      <c r="A28" s="4"/>
      <c r="B28" s="5" t="s">
        <v>9</v>
      </c>
      <c r="C28" s="17">
        <v>0</v>
      </c>
      <c r="D28" s="9">
        <v>0</v>
      </c>
      <c r="E28" s="9">
        <v>0</v>
      </c>
      <c r="F28" s="12">
        <v>0</v>
      </c>
      <c r="G28" s="9">
        <v>0</v>
      </c>
      <c r="H28" s="9">
        <v>600</v>
      </c>
      <c r="I28" s="10">
        <v>-118758</v>
      </c>
      <c r="J28" s="10">
        <v>0</v>
      </c>
      <c r="K28" s="10">
        <v>0</v>
      </c>
      <c r="L28" s="10">
        <v>0</v>
      </c>
    </row>
    <row r="29" spans="1:12" ht="12.75">
      <c r="A29" s="4"/>
      <c r="B29" s="5" t="s">
        <v>10</v>
      </c>
      <c r="C29" s="17">
        <v>0</v>
      </c>
      <c r="D29" s="9">
        <v>0</v>
      </c>
      <c r="E29" s="9">
        <v>0</v>
      </c>
      <c r="F29" s="12">
        <v>0</v>
      </c>
      <c r="G29" s="9">
        <v>44971</v>
      </c>
      <c r="H29" s="9">
        <v>46191</v>
      </c>
      <c r="I29" s="10">
        <v>34000</v>
      </c>
      <c r="J29" s="10">
        <v>55000</v>
      </c>
      <c r="K29" s="10">
        <v>481750</v>
      </c>
      <c r="L29" s="10">
        <v>65044</v>
      </c>
    </row>
    <row r="30" spans="1:12" ht="12.75">
      <c r="A30" s="4"/>
      <c r="B30" s="5" t="s">
        <v>11</v>
      </c>
      <c r="C30" s="17">
        <v>0</v>
      </c>
      <c r="D30" s="9">
        <v>0</v>
      </c>
      <c r="E30" s="9">
        <v>0</v>
      </c>
      <c r="F30" s="12">
        <v>0</v>
      </c>
      <c r="G30" s="9">
        <v>55282</v>
      </c>
      <c r="H30" s="9">
        <v>0</v>
      </c>
      <c r="I30" s="10">
        <v>0</v>
      </c>
      <c r="J30" s="10">
        <v>30224</v>
      </c>
      <c r="K30" s="10">
        <v>5029</v>
      </c>
      <c r="L30" s="10">
        <v>306000</v>
      </c>
    </row>
    <row r="31" spans="1:12" ht="12.75">
      <c r="A31" s="4"/>
      <c r="B31" s="5" t="s">
        <v>12</v>
      </c>
      <c r="C31" s="17">
        <v>8308123</v>
      </c>
      <c r="D31" s="9">
        <v>12073128</v>
      </c>
      <c r="E31" s="9">
        <v>10539068</v>
      </c>
      <c r="F31" s="12">
        <v>8567393</v>
      </c>
      <c r="G31" s="9">
        <v>12361779</v>
      </c>
      <c r="H31" s="9">
        <v>5297632</v>
      </c>
      <c r="I31" s="10">
        <v>1674852</v>
      </c>
      <c r="J31" s="10">
        <v>5800716</v>
      </c>
      <c r="K31" s="10">
        <v>1657298</v>
      </c>
      <c r="L31" s="10">
        <v>3558085</v>
      </c>
    </row>
    <row r="32" spans="1:12" ht="12.75">
      <c r="A32" s="4"/>
      <c r="B32" s="5" t="s">
        <v>13</v>
      </c>
      <c r="C32" s="17">
        <v>0</v>
      </c>
      <c r="D32" s="9">
        <v>0</v>
      </c>
      <c r="E32" s="9">
        <v>0</v>
      </c>
      <c r="F32" s="12">
        <v>0</v>
      </c>
      <c r="G32" s="9">
        <v>352759</v>
      </c>
      <c r="H32" s="9">
        <v>476500</v>
      </c>
      <c r="I32" s="10">
        <v>5664570</v>
      </c>
      <c r="J32" s="10">
        <v>0</v>
      </c>
      <c r="K32" s="10">
        <v>1776590</v>
      </c>
      <c r="L32" s="10">
        <v>444444</v>
      </c>
    </row>
    <row r="33" spans="1:12" ht="12.75">
      <c r="A33" s="4"/>
      <c r="B33" s="5"/>
      <c r="C33" s="17"/>
      <c r="D33" s="9"/>
      <c r="E33" s="9"/>
      <c r="F33" s="12"/>
      <c r="G33" s="9"/>
      <c r="H33" s="9"/>
      <c r="I33" s="10"/>
      <c r="J33" s="10"/>
      <c r="K33" s="10"/>
      <c r="L33" s="10"/>
    </row>
    <row r="34" spans="1:12" ht="12.75">
      <c r="A34" s="4" t="s">
        <v>15</v>
      </c>
      <c r="B34" s="5"/>
      <c r="C34" s="17"/>
      <c r="D34" s="9"/>
      <c r="E34" s="16"/>
      <c r="F34" s="12"/>
      <c r="G34" s="9"/>
      <c r="H34" s="9"/>
      <c r="I34" s="10"/>
      <c r="J34" s="10"/>
      <c r="K34" s="10"/>
      <c r="L34" s="10"/>
    </row>
    <row r="35" spans="1:12" ht="12.75">
      <c r="A35" s="4"/>
      <c r="B35" s="5" t="s">
        <v>1</v>
      </c>
      <c r="C35" s="17">
        <v>36189747</v>
      </c>
      <c r="D35" s="9">
        <v>49560696</v>
      </c>
      <c r="E35" s="9">
        <v>65031877</v>
      </c>
      <c r="F35" s="12">
        <v>72640123</v>
      </c>
      <c r="G35" s="9">
        <f>72722088-31080412</f>
        <v>41641676</v>
      </c>
      <c r="H35" s="9">
        <f>65584664-30691835</f>
        <v>34892829</v>
      </c>
      <c r="I35" s="10">
        <f>38766993-18316582</f>
        <v>20450411</v>
      </c>
      <c r="J35" s="10">
        <v>25937136</v>
      </c>
      <c r="K35" s="10">
        <v>9238015</v>
      </c>
      <c r="L35" s="10">
        <v>13765744</v>
      </c>
    </row>
    <row r="36" spans="1:12" ht="12.75">
      <c r="A36" s="4"/>
      <c r="B36" s="5" t="s">
        <v>2</v>
      </c>
      <c r="C36" s="17">
        <v>23936254</v>
      </c>
      <c r="D36" s="9">
        <v>34092998</v>
      </c>
      <c r="E36" s="9">
        <v>54012280</v>
      </c>
      <c r="F36" s="12">
        <v>65560857</v>
      </c>
      <c r="G36" s="9">
        <v>32912320</v>
      </c>
      <c r="H36" s="9">
        <v>25580065</v>
      </c>
      <c r="I36" s="10">
        <v>15828893</v>
      </c>
      <c r="J36" s="10">
        <v>22432698</v>
      </c>
      <c r="K36" s="10">
        <v>6503835</v>
      </c>
      <c r="L36" s="10">
        <v>12092089</v>
      </c>
    </row>
    <row r="37" spans="1:12" ht="12.75">
      <c r="A37" s="4"/>
      <c r="B37" s="5" t="s">
        <v>3</v>
      </c>
      <c r="C37" s="17">
        <v>9412823</v>
      </c>
      <c r="D37" s="9">
        <v>14672568</v>
      </c>
      <c r="E37" s="9">
        <v>10218655</v>
      </c>
      <c r="F37" s="12">
        <v>5377708</v>
      </c>
      <c r="G37" s="9">
        <v>2871609</v>
      </c>
      <c r="H37" s="9">
        <v>5177294</v>
      </c>
      <c r="I37" s="10">
        <v>2074275</v>
      </c>
      <c r="J37" s="10">
        <v>2252934</v>
      </c>
      <c r="K37" s="10">
        <v>927210</v>
      </c>
      <c r="L37" s="10">
        <v>729161</v>
      </c>
    </row>
    <row r="38" spans="1:12" ht="12.75">
      <c r="A38" s="4"/>
      <c r="B38" s="5" t="s">
        <v>4</v>
      </c>
      <c r="C38" s="17">
        <f>2049000+25000</f>
        <v>2074000</v>
      </c>
      <c r="D38" s="9">
        <v>0</v>
      </c>
      <c r="E38" s="9">
        <v>0</v>
      </c>
      <c r="F38" s="12">
        <v>0</v>
      </c>
      <c r="G38" s="9">
        <f>300000+2420000</f>
        <v>2720000</v>
      </c>
      <c r="H38" s="9">
        <v>1820000</v>
      </c>
      <c r="I38" s="10">
        <v>1710000</v>
      </c>
      <c r="J38" s="10">
        <v>800000</v>
      </c>
      <c r="K38" s="10">
        <v>1016084</v>
      </c>
      <c r="L38" s="10">
        <v>5021</v>
      </c>
    </row>
    <row r="39" spans="1:12" ht="12.75">
      <c r="A39" s="4"/>
      <c r="B39" s="5" t="s">
        <v>5</v>
      </c>
      <c r="C39" s="17">
        <v>0</v>
      </c>
      <c r="D39" s="9">
        <v>0</v>
      </c>
      <c r="E39" s="9">
        <v>110000</v>
      </c>
      <c r="F39" s="12">
        <v>50000</v>
      </c>
      <c r="G39" s="9">
        <f>200000+835400</f>
        <v>1035400</v>
      </c>
      <c r="H39" s="9">
        <v>1313500</v>
      </c>
      <c r="I39" s="10">
        <v>0</v>
      </c>
      <c r="J39" s="10">
        <v>0</v>
      </c>
      <c r="K39" s="10">
        <v>0</v>
      </c>
      <c r="L39" s="10">
        <v>0</v>
      </c>
    </row>
    <row r="40" spans="1:12" ht="12.75">
      <c r="A40" s="4"/>
      <c r="B40" s="5" t="s">
        <v>6</v>
      </c>
      <c r="C40" s="17">
        <v>34373319</v>
      </c>
      <c r="D40" s="9">
        <v>45484059</v>
      </c>
      <c r="E40" s="9">
        <v>48663957</v>
      </c>
      <c r="F40" s="12">
        <v>63893669</v>
      </c>
      <c r="G40" s="9">
        <f>62872390-31080412</f>
        <v>31791978</v>
      </c>
      <c r="H40" s="9">
        <f>61963787-30691835</f>
        <v>31271952</v>
      </c>
      <c r="I40" s="10">
        <f>37095121-18316582</f>
        <v>18778539</v>
      </c>
      <c r="J40" s="10">
        <v>23991548</v>
      </c>
      <c r="K40" s="10">
        <v>9108293</v>
      </c>
      <c r="L40" s="10">
        <v>13425907</v>
      </c>
    </row>
    <row r="41" spans="1:12" ht="12.75">
      <c r="A41" s="4"/>
      <c r="B41" s="5" t="s">
        <v>7</v>
      </c>
      <c r="C41" s="17">
        <v>56321</v>
      </c>
      <c r="D41" s="9">
        <v>52010</v>
      </c>
      <c r="E41" s="9">
        <v>134695</v>
      </c>
      <c r="F41" s="12">
        <v>144688</v>
      </c>
      <c r="G41" s="9">
        <v>59476</v>
      </c>
      <c r="H41" s="9">
        <v>98154</v>
      </c>
      <c r="I41" s="10">
        <v>71041</v>
      </c>
      <c r="J41" s="10">
        <v>69580</v>
      </c>
      <c r="K41" s="10">
        <v>75960</v>
      </c>
      <c r="L41" s="10">
        <v>79601</v>
      </c>
    </row>
    <row r="42" spans="1:12" ht="12.75">
      <c r="A42" s="4"/>
      <c r="B42" s="5" t="s">
        <v>8</v>
      </c>
      <c r="C42" s="17">
        <v>63630</v>
      </c>
      <c r="D42" s="9">
        <v>119538</v>
      </c>
      <c r="E42" s="9">
        <v>85667</v>
      </c>
      <c r="F42" s="12">
        <v>0</v>
      </c>
      <c r="G42" s="9">
        <v>311224</v>
      </c>
      <c r="H42" s="9">
        <v>60388</v>
      </c>
      <c r="I42" s="10">
        <v>62447</v>
      </c>
      <c r="J42" s="10">
        <v>80833</v>
      </c>
      <c r="K42" s="10">
        <v>326126</v>
      </c>
      <c r="L42" s="10">
        <v>160646</v>
      </c>
    </row>
    <row r="43" spans="1:12" ht="12.75">
      <c r="A43" s="4"/>
      <c r="B43" s="5" t="s">
        <v>9</v>
      </c>
      <c r="C43" s="17">
        <v>1715083</v>
      </c>
      <c r="D43" s="9">
        <v>3190439</v>
      </c>
      <c r="E43" s="9">
        <v>707224</v>
      </c>
      <c r="F43" s="12">
        <v>0</v>
      </c>
      <c r="G43" s="9">
        <v>17538</v>
      </c>
      <c r="H43" s="9">
        <v>548800</v>
      </c>
      <c r="I43" s="10">
        <v>0</v>
      </c>
      <c r="J43" s="10">
        <v>0</v>
      </c>
      <c r="K43" s="10">
        <v>0</v>
      </c>
      <c r="L43" s="10">
        <v>0</v>
      </c>
    </row>
    <row r="44" spans="1:12" ht="12.75">
      <c r="A44" s="4"/>
      <c r="B44" s="5" t="s">
        <v>10</v>
      </c>
      <c r="C44" s="17">
        <f>128130+4686</f>
        <v>132816</v>
      </c>
      <c r="D44" s="9">
        <v>0</v>
      </c>
      <c r="E44" s="9">
        <v>0</v>
      </c>
      <c r="F44" s="12">
        <v>300000</v>
      </c>
      <c r="G44" s="9">
        <f>28024+39897</f>
        <v>67921</v>
      </c>
      <c r="H44" s="9">
        <v>102100</v>
      </c>
      <c r="I44" s="10">
        <v>499419</v>
      </c>
      <c r="J44" s="10">
        <v>575000</v>
      </c>
      <c r="K44" s="10">
        <v>4700</v>
      </c>
      <c r="L44" s="10">
        <v>20000</v>
      </c>
    </row>
    <row r="45" spans="1:12" ht="12.75">
      <c r="A45" s="4"/>
      <c r="B45" s="5" t="s">
        <v>11</v>
      </c>
      <c r="C45" s="17">
        <v>70500</v>
      </c>
      <c r="D45" s="9">
        <v>10000</v>
      </c>
      <c r="E45" s="9">
        <v>2000</v>
      </c>
      <c r="F45" s="12">
        <f>5000+32500+55000</f>
        <v>92500</v>
      </c>
      <c r="G45" s="9">
        <f>1290098+18716</f>
        <v>1308814</v>
      </c>
      <c r="H45" s="9">
        <v>102003</v>
      </c>
      <c r="I45" s="10">
        <v>252909</v>
      </c>
      <c r="J45" s="10">
        <v>0</v>
      </c>
      <c r="K45" s="10">
        <v>0</v>
      </c>
      <c r="L45" s="10">
        <v>22862</v>
      </c>
    </row>
    <row r="46" spans="1:12" ht="12.75">
      <c r="A46" s="4"/>
      <c r="B46" s="5" t="s">
        <v>12</v>
      </c>
      <c r="C46" s="17">
        <v>2674277</v>
      </c>
      <c r="D46" s="9">
        <v>5478254</v>
      </c>
      <c r="E46" s="9">
        <v>19560056</v>
      </c>
      <c r="F46" s="12">
        <v>11010170</v>
      </c>
      <c r="G46" s="9">
        <v>10348708</v>
      </c>
      <c r="H46" s="9">
        <v>5120426</v>
      </c>
      <c r="I46" s="10">
        <v>2141341</v>
      </c>
      <c r="J46" s="10">
        <v>2794253</v>
      </c>
      <c r="K46" s="10">
        <v>355795</v>
      </c>
      <c r="L46" s="10">
        <v>525381</v>
      </c>
    </row>
    <row r="47" spans="1:12" ht="12.75">
      <c r="A47" s="4"/>
      <c r="B47" s="5" t="s">
        <v>13</v>
      </c>
      <c r="C47" s="17">
        <v>0</v>
      </c>
      <c r="D47" s="9">
        <v>2850000</v>
      </c>
      <c r="E47" s="9">
        <v>0</v>
      </c>
      <c r="F47" s="12">
        <v>0</v>
      </c>
      <c r="G47" s="9">
        <v>512433</v>
      </c>
      <c r="H47" s="9">
        <v>516183</v>
      </c>
      <c r="I47" s="10">
        <v>533122</v>
      </c>
      <c r="J47" s="10">
        <v>1225569</v>
      </c>
      <c r="K47" s="10">
        <v>3397101</v>
      </c>
      <c r="L47" s="10">
        <v>1989883</v>
      </c>
    </row>
    <row r="48" spans="1:12" ht="12.75">
      <c r="A48" s="4"/>
      <c r="B48" s="5"/>
      <c r="C48" s="17"/>
      <c r="D48" s="9"/>
      <c r="E48" s="9"/>
      <c r="F48" s="12"/>
      <c r="G48" s="9"/>
      <c r="H48" s="9"/>
      <c r="I48" s="10"/>
      <c r="J48" s="10"/>
      <c r="K48" s="10"/>
      <c r="L48" s="10"/>
    </row>
    <row r="49" spans="1:12" ht="12.75">
      <c r="A49" s="4" t="s">
        <v>16</v>
      </c>
      <c r="B49" s="5"/>
      <c r="C49" s="17"/>
      <c r="D49" s="9"/>
      <c r="E49" s="16"/>
      <c r="F49" s="12"/>
      <c r="G49" s="9"/>
      <c r="H49" s="9"/>
      <c r="I49" s="10"/>
      <c r="J49" s="10"/>
      <c r="K49" s="10"/>
      <c r="L49" s="10"/>
    </row>
    <row r="50" spans="1:12" ht="12.75">
      <c r="A50" s="4"/>
      <c r="B50" s="5" t="s">
        <v>1</v>
      </c>
      <c r="C50" s="17">
        <v>48833266</v>
      </c>
      <c r="D50" s="9">
        <v>42953750</v>
      </c>
      <c r="E50" s="9">
        <v>47015662</v>
      </c>
      <c r="F50" s="12">
        <v>57594926</v>
      </c>
      <c r="G50" s="9">
        <v>42151311</v>
      </c>
      <c r="H50" s="9">
        <v>36749767</v>
      </c>
      <c r="I50" s="10">
        <v>32719999</v>
      </c>
      <c r="J50" s="10">
        <v>34274673</v>
      </c>
      <c r="K50" s="10">
        <v>24984782</v>
      </c>
      <c r="L50" s="10">
        <v>21419712</v>
      </c>
    </row>
    <row r="51" spans="1:12" ht="12.75">
      <c r="A51" s="4"/>
      <c r="B51" s="5" t="s">
        <v>2</v>
      </c>
      <c r="C51" s="17">
        <v>31483839</v>
      </c>
      <c r="D51" s="9">
        <v>34969147</v>
      </c>
      <c r="E51" s="9">
        <v>39533425</v>
      </c>
      <c r="F51" s="12">
        <v>39034018</v>
      </c>
      <c r="G51" s="9">
        <v>36738983</v>
      </c>
      <c r="H51" s="9">
        <v>34106363</v>
      </c>
      <c r="I51" s="10">
        <v>28744590</v>
      </c>
      <c r="J51" s="10">
        <v>32005441</v>
      </c>
      <c r="K51" s="10">
        <v>23274860</v>
      </c>
      <c r="L51" s="10">
        <v>19629470</v>
      </c>
    </row>
    <row r="52" spans="1:12" ht="12.75">
      <c r="A52" s="4"/>
      <c r="B52" s="5" t="s">
        <v>3</v>
      </c>
      <c r="C52" s="17">
        <v>1599862</v>
      </c>
      <c r="D52" s="9">
        <v>1628246</v>
      </c>
      <c r="E52" s="9">
        <v>1420744</v>
      </c>
      <c r="F52" s="12">
        <v>1320724</v>
      </c>
      <c r="G52" s="9">
        <v>587420</v>
      </c>
      <c r="H52" s="9">
        <v>623929</v>
      </c>
      <c r="I52" s="10">
        <v>313880</v>
      </c>
      <c r="J52" s="10">
        <v>455268</v>
      </c>
      <c r="K52" s="10">
        <v>341306</v>
      </c>
      <c r="L52" s="10">
        <v>357334</v>
      </c>
    </row>
    <row r="53" spans="1:12" ht="12.75">
      <c r="A53" s="4"/>
      <c r="B53" s="5" t="s">
        <v>4</v>
      </c>
      <c r="C53" s="17">
        <f>C15+C30+C45</f>
        <v>6404738</v>
      </c>
      <c r="D53" s="9">
        <v>1427024</v>
      </c>
      <c r="E53" s="9">
        <f>1730266</f>
        <v>1730266</v>
      </c>
      <c r="F53" s="12">
        <f>3216716+710483</f>
        <v>3927199</v>
      </c>
      <c r="G53" s="9">
        <f>G15+G30+G45</f>
        <v>1830791</v>
      </c>
      <c r="H53" s="9">
        <v>221435</v>
      </c>
      <c r="I53" s="10">
        <v>1097618</v>
      </c>
      <c r="J53" s="10">
        <v>586615</v>
      </c>
      <c r="K53" s="10">
        <v>54000</v>
      </c>
      <c r="L53" s="10">
        <v>393589</v>
      </c>
    </row>
    <row r="54" spans="1:12" ht="12.75">
      <c r="A54" s="4"/>
      <c r="B54" s="5" t="s">
        <v>5</v>
      </c>
      <c r="C54" s="17">
        <f>5000+96508+12192</f>
        <v>113700</v>
      </c>
      <c r="D54" s="9">
        <f>284+96651+4657</f>
        <v>101592</v>
      </c>
      <c r="E54" s="9">
        <v>449324</v>
      </c>
      <c r="F54" s="12">
        <f>573004+1100</f>
        <v>574104</v>
      </c>
      <c r="G54" s="9">
        <v>647059</v>
      </c>
      <c r="H54" s="9">
        <v>135713</v>
      </c>
      <c r="I54" s="10">
        <v>102748</v>
      </c>
      <c r="J54" s="10">
        <v>256810</v>
      </c>
      <c r="K54" s="10">
        <v>97768</v>
      </c>
      <c r="L54" s="10">
        <v>249509</v>
      </c>
    </row>
    <row r="55" spans="1:12" ht="12.75">
      <c r="A55" s="4"/>
      <c r="B55" s="5" t="s">
        <v>6</v>
      </c>
      <c r="C55" s="17">
        <v>42603863</v>
      </c>
      <c r="D55" s="9">
        <v>36327133</v>
      </c>
      <c r="E55" s="9">
        <v>39911080</v>
      </c>
      <c r="F55" s="12">
        <v>55015372</v>
      </c>
      <c r="G55" s="9">
        <v>36407175</v>
      </c>
      <c r="H55" s="9">
        <v>32047738</v>
      </c>
      <c r="I55" s="10">
        <v>25769941</v>
      </c>
      <c r="J55" s="10">
        <v>28659297</v>
      </c>
      <c r="K55" s="10">
        <v>20712173</v>
      </c>
      <c r="L55" s="10">
        <v>19038581</v>
      </c>
    </row>
    <row r="56" spans="1:12" ht="12.75">
      <c r="A56" s="4"/>
      <c r="B56" s="5" t="s">
        <v>7</v>
      </c>
      <c r="C56" s="17">
        <v>72076</v>
      </c>
      <c r="D56" s="9">
        <v>624568</v>
      </c>
      <c r="E56" s="9">
        <v>136560</v>
      </c>
      <c r="F56" s="12">
        <v>145556</v>
      </c>
      <c r="G56" s="9">
        <v>1012682</v>
      </c>
      <c r="H56" s="9">
        <v>256394</v>
      </c>
      <c r="I56" s="10">
        <v>369321</v>
      </c>
      <c r="J56" s="10">
        <v>258133</v>
      </c>
      <c r="K56" s="10">
        <v>100110</v>
      </c>
      <c r="L56" s="10">
        <v>154806</v>
      </c>
    </row>
    <row r="57" spans="1:12" ht="12.75">
      <c r="A57" s="4"/>
      <c r="B57" s="5" t="s">
        <v>8</v>
      </c>
      <c r="C57" s="17">
        <v>91737</v>
      </c>
      <c r="D57" s="9">
        <v>27564</v>
      </c>
      <c r="E57" s="9">
        <v>52632</v>
      </c>
      <c r="F57" s="12">
        <v>0</v>
      </c>
      <c r="G57" s="9">
        <v>310688</v>
      </c>
      <c r="H57" s="9">
        <v>90120</v>
      </c>
      <c r="I57" s="10">
        <v>73937</v>
      </c>
      <c r="J57" s="10">
        <v>35959</v>
      </c>
      <c r="K57" s="10">
        <v>36530</v>
      </c>
      <c r="L57" s="10">
        <v>400</v>
      </c>
    </row>
    <row r="58" spans="1:12" ht="12.75">
      <c r="A58" s="4"/>
      <c r="B58" s="5" t="s">
        <v>9</v>
      </c>
      <c r="C58" s="17">
        <v>2000</v>
      </c>
      <c r="D58" s="9">
        <v>30840</v>
      </c>
      <c r="E58" s="9">
        <v>98597</v>
      </c>
      <c r="F58" s="12">
        <v>10000</v>
      </c>
      <c r="G58" s="9">
        <v>2000</v>
      </c>
      <c r="H58" s="9">
        <v>2499</v>
      </c>
      <c r="I58" s="10">
        <v>0</v>
      </c>
      <c r="J58" s="10">
        <v>0</v>
      </c>
      <c r="K58" s="10">
        <v>0</v>
      </c>
      <c r="L58" s="10">
        <v>0</v>
      </c>
    </row>
    <row r="59" spans="1:12" ht="12.75">
      <c r="A59" s="4"/>
      <c r="B59" s="5" t="s">
        <v>10</v>
      </c>
      <c r="C59" s="17">
        <f>C9+C24+C39</f>
        <v>494504</v>
      </c>
      <c r="D59" s="9">
        <v>198699</v>
      </c>
      <c r="E59" s="9">
        <f>1022828+50</f>
        <v>1022878</v>
      </c>
      <c r="F59" s="12">
        <v>115000</v>
      </c>
      <c r="G59" s="9">
        <f>G9+G24+G39</f>
        <v>4393884</v>
      </c>
      <c r="H59" s="9">
        <v>2209090</v>
      </c>
      <c r="I59" s="10">
        <v>646840</v>
      </c>
      <c r="J59" s="10">
        <v>228276</v>
      </c>
      <c r="K59" s="10">
        <v>42557</v>
      </c>
      <c r="L59" s="10">
        <v>105000</v>
      </c>
    </row>
    <row r="60" spans="1:12" ht="12.75">
      <c r="A60" s="4"/>
      <c r="B60" s="5" t="s">
        <v>11</v>
      </c>
      <c r="C60" s="17">
        <f>101293+13580</f>
        <v>114873</v>
      </c>
      <c r="D60" s="9">
        <f>178838+6359</f>
        <v>185197</v>
      </c>
      <c r="E60" s="9">
        <f>328874+120450</f>
        <v>449324</v>
      </c>
      <c r="F60" s="12">
        <v>574104</v>
      </c>
      <c r="G60" s="9">
        <v>647059</v>
      </c>
      <c r="H60" s="9">
        <v>267446</v>
      </c>
      <c r="I60" s="10">
        <v>231624</v>
      </c>
      <c r="J60" s="10">
        <v>116997</v>
      </c>
      <c r="K60" s="10">
        <v>53782</v>
      </c>
      <c r="L60" s="10">
        <v>162340</v>
      </c>
    </row>
    <row r="61" spans="1:12" ht="12.75">
      <c r="A61" s="4"/>
      <c r="B61" s="5" t="s">
        <v>12</v>
      </c>
      <c r="C61" s="17">
        <v>13514519</v>
      </c>
      <c r="D61" s="9">
        <v>10936170</v>
      </c>
      <c r="E61" s="9">
        <v>13850726</v>
      </c>
      <c r="F61" s="12">
        <v>7567295</v>
      </c>
      <c r="G61" s="9">
        <v>7360219</v>
      </c>
      <c r="H61" s="9">
        <v>5141912</v>
      </c>
      <c r="I61" s="10">
        <v>6331402</v>
      </c>
      <c r="J61" s="10">
        <v>5352193</v>
      </c>
      <c r="K61" s="10">
        <v>3927025</v>
      </c>
      <c r="L61" s="10">
        <v>2186882</v>
      </c>
    </row>
    <row r="62" spans="1:12" ht="12.75">
      <c r="A62" s="4"/>
      <c r="B62" s="5" t="s">
        <v>13</v>
      </c>
      <c r="C62" s="17">
        <v>3064799</v>
      </c>
      <c r="D62" s="9">
        <v>3345995</v>
      </c>
      <c r="E62" s="9">
        <v>1740140</v>
      </c>
      <c r="F62" s="12">
        <v>1554038</v>
      </c>
      <c r="G62" s="9">
        <v>672732</v>
      </c>
      <c r="H62" s="9">
        <v>2028186</v>
      </c>
      <c r="I62" s="10">
        <v>2707190</v>
      </c>
      <c r="J62" s="10">
        <v>1998206</v>
      </c>
      <c r="K62" s="10">
        <v>2310549</v>
      </c>
      <c r="L62" s="10">
        <v>2315601</v>
      </c>
    </row>
    <row r="63" spans="1:12" ht="12.75">
      <c r="A63" s="4"/>
      <c r="B63" s="5"/>
      <c r="C63" s="17"/>
      <c r="D63" s="9"/>
      <c r="E63" s="9"/>
      <c r="F63" s="12"/>
      <c r="G63" s="9"/>
      <c r="H63" s="9"/>
      <c r="I63" s="10"/>
      <c r="J63" s="10"/>
      <c r="K63" s="10"/>
      <c r="L63" s="10"/>
    </row>
    <row r="64" spans="1:12" ht="12.75">
      <c r="A64" s="4" t="s">
        <v>17</v>
      </c>
      <c r="B64" s="5"/>
      <c r="C64" s="17"/>
      <c r="D64" s="9"/>
      <c r="E64" s="9"/>
      <c r="F64" s="12"/>
      <c r="G64" s="9"/>
      <c r="H64" s="9"/>
      <c r="I64" s="10"/>
      <c r="J64" s="10"/>
      <c r="K64" s="10"/>
      <c r="L64" s="10"/>
    </row>
    <row r="65" spans="1:12" ht="12.75">
      <c r="A65" s="4"/>
      <c r="B65" s="5" t="s">
        <v>1</v>
      </c>
      <c r="C65" s="13">
        <f>C5+C20+C35-C68-C69+C50</f>
        <v>206242051</v>
      </c>
      <c r="D65" s="13">
        <f>D5+D20+D35-D68-D69+D50</f>
        <v>208281494</v>
      </c>
      <c r="E65" s="13">
        <f>E5+E20+E35-E68-E69+E50</f>
        <v>248644913</v>
      </c>
      <c r="F65" s="13">
        <f aca="true" t="shared" si="0" ref="F65:L65">F5+F20+F35-F68-F69+F50</f>
        <v>259534066</v>
      </c>
      <c r="G65" s="10">
        <f t="shared" si="0"/>
        <v>166300138</v>
      </c>
      <c r="H65" s="10">
        <f t="shared" si="0"/>
        <v>127323001</v>
      </c>
      <c r="I65" s="10">
        <f t="shared" si="0"/>
        <v>108774712</v>
      </c>
      <c r="J65" s="10">
        <f t="shared" si="0"/>
        <v>127381884</v>
      </c>
      <c r="K65" s="10">
        <f t="shared" si="0"/>
        <v>95682142</v>
      </c>
      <c r="L65" s="10">
        <f t="shared" si="0"/>
        <v>95789456</v>
      </c>
    </row>
    <row r="66" spans="1:12" ht="12.75">
      <c r="A66" s="4"/>
      <c r="B66" s="5" t="s">
        <v>2</v>
      </c>
      <c r="C66" s="13">
        <f aca="true" t="shared" si="1" ref="C66:L66">C6+C21+C36+C51</f>
        <v>169072743</v>
      </c>
      <c r="D66" s="13">
        <f t="shared" si="1"/>
        <v>176711065</v>
      </c>
      <c r="E66" s="13">
        <f t="shared" si="1"/>
        <v>222339937</v>
      </c>
      <c r="F66" s="13">
        <f t="shared" si="1"/>
        <v>231962163</v>
      </c>
      <c r="G66" s="10">
        <f t="shared" si="1"/>
        <v>151789576</v>
      </c>
      <c r="H66" s="10">
        <f t="shared" si="1"/>
        <v>115201508</v>
      </c>
      <c r="I66" s="10">
        <f t="shared" si="1"/>
        <v>99287772</v>
      </c>
      <c r="J66" s="10">
        <f t="shared" si="1"/>
        <v>119616070</v>
      </c>
      <c r="K66" s="10">
        <f t="shared" si="1"/>
        <v>89565242</v>
      </c>
      <c r="L66" s="10">
        <f t="shared" si="1"/>
        <v>89609052</v>
      </c>
    </row>
    <row r="67" spans="1:12" ht="12.75">
      <c r="A67" s="4"/>
      <c r="B67" s="5" t="s">
        <v>3</v>
      </c>
      <c r="C67" s="13">
        <f aca="true" t="shared" si="2" ref="C67:L67">C7+C22+C37+C52</f>
        <v>16621262</v>
      </c>
      <c r="D67" s="13">
        <f t="shared" si="2"/>
        <v>22039208</v>
      </c>
      <c r="E67" s="13">
        <f t="shared" si="2"/>
        <v>17515631</v>
      </c>
      <c r="F67" s="13">
        <f t="shared" si="2"/>
        <v>11522460</v>
      </c>
      <c r="G67" s="10">
        <f t="shared" si="2"/>
        <v>5634649</v>
      </c>
      <c r="H67" s="10">
        <f t="shared" si="2"/>
        <v>7838205</v>
      </c>
      <c r="I67" s="10">
        <f t="shared" si="2"/>
        <v>4195700</v>
      </c>
      <c r="J67" s="10">
        <f t="shared" si="2"/>
        <v>4352482</v>
      </c>
      <c r="K67" s="10">
        <f t="shared" si="2"/>
        <v>2220431</v>
      </c>
      <c r="L67" s="10">
        <f t="shared" si="2"/>
        <v>1956298</v>
      </c>
    </row>
    <row r="68" spans="1:12" ht="12.75">
      <c r="A68" s="4"/>
      <c r="B68" s="5" t="s">
        <v>4</v>
      </c>
      <c r="C68" s="13">
        <f aca="true" t="shared" si="3" ref="C68:L68">C8+C23+C38+C53</f>
        <v>10584408</v>
      </c>
      <c r="D68" s="13">
        <f t="shared" si="3"/>
        <v>1427024</v>
      </c>
      <c r="E68" s="13">
        <f t="shared" si="3"/>
        <v>2830266</v>
      </c>
      <c r="F68" s="13">
        <f t="shared" si="3"/>
        <v>4228165</v>
      </c>
      <c r="G68" s="10">
        <f t="shared" si="3"/>
        <v>4757833</v>
      </c>
      <c r="H68" s="10">
        <f t="shared" si="3"/>
        <v>2240035</v>
      </c>
      <c r="I68" s="10">
        <f t="shared" si="3"/>
        <v>4187618</v>
      </c>
      <c r="J68" s="10">
        <f t="shared" si="3"/>
        <v>2011615</v>
      </c>
      <c r="K68" s="10">
        <f t="shared" si="3"/>
        <v>1714784</v>
      </c>
      <c r="L68" s="10">
        <f t="shared" si="3"/>
        <v>398610</v>
      </c>
    </row>
    <row r="69" spans="1:12" ht="12.75">
      <c r="A69" s="11"/>
      <c r="B69" s="5" t="s">
        <v>5</v>
      </c>
      <c r="C69" s="13">
        <f aca="true" t="shared" si="4" ref="C69:L69">C9+C24+C39+C54</f>
        <v>608204</v>
      </c>
      <c r="D69" s="13">
        <f t="shared" si="4"/>
        <v>300291</v>
      </c>
      <c r="E69" s="13">
        <f t="shared" si="4"/>
        <v>1472202</v>
      </c>
      <c r="F69" s="13">
        <f t="shared" si="4"/>
        <v>689104</v>
      </c>
      <c r="G69" s="10">
        <f t="shared" si="4"/>
        <v>5040943</v>
      </c>
      <c r="H69" s="10">
        <f t="shared" si="4"/>
        <v>2454213</v>
      </c>
      <c r="I69" s="10">
        <f t="shared" si="4"/>
        <v>677748</v>
      </c>
      <c r="J69" s="10">
        <f t="shared" si="4"/>
        <v>519760</v>
      </c>
      <c r="K69" s="10">
        <f t="shared" si="4"/>
        <v>121768</v>
      </c>
      <c r="L69" s="10">
        <f t="shared" si="4"/>
        <v>347509</v>
      </c>
    </row>
    <row r="70" spans="1:12" ht="12.75">
      <c r="A70" s="4"/>
      <c r="B70" s="5" t="s">
        <v>6</v>
      </c>
      <c r="C70" s="13">
        <f>C10+C25+C40+C55-C68-C69</f>
        <v>197373125</v>
      </c>
      <c r="D70" s="13">
        <f aca="true" t="shared" si="5" ref="D70:L70">D10+D25+D40+D55-D68-D69</f>
        <v>171367774</v>
      </c>
      <c r="E70" s="13">
        <f t="shared" si="5"/>
        <v>196346379</v>
      </c>
      <c r="F70" s="13">
        <f t="shared" si="5"/>
        <v>212198906</v>
      </c>
      <c r="G70" s="10">
        <f t="shared" si="5"/>
        <v>128493381</v>
      </c>
      <c r="H70" s="10">
        <f t="shared" si="5"/>
        <v>110820529</v>
      </c>
      <c r="I70" s="10">
        <f t="shared" si="5"/>
        <v>99696378</v>
      </c>
      <c r="J70" s="10">
        <f t="shared" si="5"/>
        <v>112149657</v>
      </c>
      <c r="K70" s="10">
        <f t="shared" si="5"/>
        <v>83883536</v>
      </c>
      <c r="L70" s="10">
        <f t="shared" si="5"/>
        <v>87368224</v>
      </c>
    </row>
    <row r="71" spans="1:12" ht="12.75">
      <c r="A71" s="4"/>
      <c r="B71" s="5" t="s">
        <v>7</v>
      </c>
      <c r="C71" s="13">
        <f aca="true" t="shared" si="6" ref="C71:L71">C11+C26+C41+C56</f>
        <v>220265</v>
      </c>
      <c r="D71" s="13">
        <f t="shared" si="6"/>
        <v>744078</v>
      </c>
      <c r="E71" s="13">
        <f t="shared" si="6"/>
        <v>448055</v>
      </c>
      <c r="F71" s="13">
        <f t="shared" si="6"/>
        <v>334236</v>
      </c>
      <c r="G71" s="10">
        <f t="shared" si="6"/>
        <v>1406135</v>
      </c>
      <c r="H71" s="10">
        <f t="shared" si="6"/>
        <v>549382</v>
      </c>
      <c r="I71" s="10">
        <f t="shared" si="6"/>
        <v>506575</v>
      </c>
      <c r="J71" s="10">
        <f t="shared" si="6"/>
        <v>662449</v>
      </c>
      <c r="K71" s="10">
        <f t="shared" si="6"/>
        <v>401458</v>
      </c>
      <c r="L71" s="10">
        <f t="shared" si="6"/>
        <v>341352</v>
      </c>
    </row>
    <row r="72" spans="1:12" ht="12.75">
      <c r="A72" s="4"/>
      <c r="B72" s="5" t="s">
        <v>8</v>
      </c>
      <c r="C72" s="13">
        <f aca="true" t="shared" si="7" ref="C72:L72">C12+C27+C42+C57</f>
        <v>279476</v>
      </c>
      <c r="D72" s="13">
        <f t="shared" si="7"/>
        <v>234257</v>
      </c>
      <c r="E72" s="13">
        <f t="shared" si="7"/>
        <v>322243</v>
      </c>
      <c r="F72" s="13">
        <f t="shared" si="7"/>
        <v>1136</v>
      </c>
      <c r="G72" s="10">
        <f t="shared" si="7"/>
        <v>763662</v>
      </c>
      <c r="H72" s="10">
        <f t="shared" si="7"/>
        <v>415241</v>
      </c>
      <c r="I72" s="10">
        <f t="shared" si="7"/>
        <v>162925</v>
      </c>
      <c r="J72" s="10">
        <f t="shared" si="7"/>
        <v>79598</v>
      </c>
      <c r="K72" s="10">
        <f t="shared" si="7"/>
        <v>1835425</v>
      </c>
      <c r="L72" s="10">
        <f t="shared" si="7"/>
        <v>1132018</v>
      </c>
    </row>
    <row r="73" spans="1:12" ht="12.75">
      <c r="A73" s="4"/>
      <c r="B73" s="5" t="s">
        <v>9</v>
      </c>
      <c r="C73" s="13">
        <f aca="true" t="shared" si="8" ref="C73:L73">C13+C28+C43+C58</f>
        <v>1717083</v>
      </c>
      <c r="D73" s="13">
        <f t="shared" si="8"/>
        <v>3221279</v>
      </c>
      <c r="E73" s="13">
        <f t="shared" si="8"/>
        <v>814681</v>
      </c>
      <c r="F73" s="13">
        <f t="shared" si="8"/>
        <v>10000</v>
      </c>
      <c r="G73" s="10">
        <f t="shared" si="8"/>
        <v>19538</v>
      </c>
      <c r="H73" s="10">
        <f t="shared" si="8"/>
        <v>551899</v>
      </c>
      <c r="I73" s="10">
        <f t="shared" si="8"/>
        <v>-118758</v>
      </c>
      <c r="J73" s="10">
        <f t="shared" si="8"/>
        <v>0</v>
      </c>
      <c r="K73" s="10">
        <f t="shared" si="8"/>
        <v>0</v>
      </c>
      <c r="L73" s="10">
        <f t="shared" si="8"/>
        <v>0</v>
      </c>
    </row>
    <row r="74" spans="1:12" ht="12.75">
      <c r="A74" s="4"/>
      <c r="B74" s="5" t="s">
        <v>10</v>
      </c>
      <c r="C74" s="13">
        <f aca="true" t="shared" si="9" ref="C74:L74">C14+C29+C44+C59</f>
        <v>4701320</v>
      </c>
      <c r="D74" s="13">
        <f t="shared" si="9"/>
        <v>198699</v>
      </c>
      <c r="E74" s="13">
        <f t="shared" si="9"/>
        <v>2022878</v>
      </c>
      <c r="F74" s="13">
        <f t="shared" si="9"/>
        <v>415000</v>
      </c>
      <c r="G74" s="10">
        <f t="shared" si="9"/>
        <v>7341776</v>
      </c>
      <c r="H74" s="10">
        <f t="shared" si="9"/>
        <v>4177381</v>
      </c>
      <c r="I74" s="10">
        <f t="shared" si="9"/>
        <v>3680259</v>
      </c>
      <c r="J74" s="10">
        <f t="shared" si="9"/>
        <v>2158276</v>
      </c>
      <c r="K74" s="10">
        <f t="shared" si="9"/>
        <v>2682691</v>
      </c>
      <c r="L74" s="10">
        <f t="shared" si="9"/>
        <v>190044</v>
      </c>
    </row>
    <row r="75" spans="1:12" ht="12.75">
      <c r="A75" s="4"/>
      <c r="B75" s="5" t="s">
        <v>11</v>
      </c>
      <c r="C75" s="13">
        <f aca="true" t="shared" si="10" ref="C75:L75">C15+C30+C45+C60</f>
        <v>6519611</v>
      </c>
      <c r="D75" s="13">
        <f t="shared" si="10"/>
        <v>1612221</v>
      </c>
      <c r="E75" s="13">
        <f t="shared" si="10"/>
        <v>2179590</v>
      </c>
      <c r="F75" s="13">
        <f t="shared" si="10"/>
        <v>4580874</v>
      </c>
      <c r="G75" s="10">
        <f t="shared" si="10"/>
        <v>2477850</v>
      </c>
      <c r="H75" s="10">
        <f t="shared" si="10"/>
        <v>541559</v>
      </c>
      <c r="I75" s="10">
        <f t="shared" si="10"/>
        <v>936852</v>
      </c>
      <c r="J75" s="10">
        <f t="shared" si="10"/>
        <v>735381</v>
      </c>
      <c r="K75" s="10">
        <f t="shared" si="10"/>
        <v>98161</v>
      </c>
      <c r="L75" s="10">
        <f t="shared" si="10"/>
        <v>724991</v>
      </c>
    </row>
    <row r="76" spans="1:12" ht="12.75">
      <c r="A76" s="4"/>
      <c r="B76" s="5" t="s">
        <v>12</v>
      </c>
      <c r="C76" s="13">
        <f aca="true" t="shared" si="11" ref="C76:L76">C16+C31+C46+C61</f>
        <v>32918866</v>
      </c>
      <c r="D76" s="13">
        <f t="shared" si="11"/>
        <v>45840019</v>
      </c>
      <c r="E76" s="13">
        <f t="shared" si="11"/>
        <v>77921103</v>
      </c>
      <c r="F76" s="13">
        <f t="shared" si="11"/>
        <v>60207724</v>
      </c>
      <c r="G76" s="10">
        <f t="shared" si="11"/>
        <v>64491253</v>
      </c>
      <c r="H76" s="10">
        <f t="shared" si="11"/>
        <v>20394611</v>
      </c>
      <c r="I76" s="10">
        <f t="shared" si="11"/>
        <v>10785643</v>
      </c>
      <c r="J76" s="10">
        <f t="shared" si="11"/>
        <v>16630230</v>
      </c>
      <c r="K76" s="10">
        <f t="shared" si="11"/>
        <v>12630561</v>
      </c>
      <c r="L76" s="10">
        <f t="shared" si="11"/>
        <v>7157873</v>
      </c>
    </row>
    <row r="77" spans="1:12" ht="12.75">
      <c r="A77" s="4"/>
      <c r="B77" s="5" t="s">
        <v>13</v>
      </c>
      <c r="C77" s="13">
        <f aca="true" t="shared" si="12" ref="C77:L77">C17+C32+C47+C62</f>
        <v>3064799</v>
      </c>
      <c r="D77" s="13">
        <f t="shared" si="12"/>
        <v>6195995</v>
      </c>
      <c r="E77" s="13">
        <f t="shared" si="12"/>
        <v>1740140</v>
      </c>
      <c r="F77" s="13">
        <f t="shared" si="12"/>
        <v>1554038</v>
      </c>
      <c r="G77" s="10">
        <f t="shared" si="12"/>
        <v>1537924</v>
      </c>
      <c r="H77" s="10">
        <f t="shared" si="12"/>
        <v>3020869</v>
      </c>
      <c r="I77" s="10">
        <f t="shared" si="12"/>
        <v>13287461</v>
      </c>
      <c r="J77" s="10">
        <f t="shared" si="12"/>
        <v>3223775</v>
      </c>
      <c r="K77" s="10">
        <f t="shared" si="12"/>
        <v>7484240</v>
      </c>
      <c r="L77" s="10">
        <f t="shared" si="12"/>
        <v>4749928</v>
      </c>
    </row>
    <row r="78" spans="1:12" ht="12.75">
      <c r="A78" s="4"/>
      <c r="B78" s="5"/>
      <c r="C78" s="13"/>
      <c r="D78" s="13"/>
      <c r="E78" s="13"/>
      <c r="F78" s="13"/>
      <c r="G78" s="10"/>
      <c r="H78" s="10"/>
      <c r="I78" s="10"/>
      <c r="J78" s="10"/>
      <c r="K78" s="10"/>
      <c r="L78" s="10"/>
    </row>
    <row r="79" spans="1:12" ht="12.75">
      <c r="A79" s="4" t="s">
        <v>18</v>
      </c>
      <c r="B79" s="1"/>
      <c r="C79" s="1"/>
      <c r="D79" s="9"/>
      <c r="E79" s="1"/>
      <c r="F79" s="8"/>
      <c r="G79" s="9"/>
      <c r="H79" s="9"/>
      <c r="I79" s="10"/>
      <c r="J79" s="10"/>
      <c r="K79" s="10"/>
      <c r="L79" s="10"/>
    </row>
    <row r="80" spans="2:12" ht="12.75">
      <c r="B80" s="1"/>
      <c r="C80" s="1"/>
      <c r="D80" s="9"/>
      <c r="E80" s="1"/>
      <c r="F80" s="8"/>
      <c r="G80" s="9"/>
      <c r="H80" s="9"/>
      <c r="I80" s="10"/>
      <c r="J80" s="10"/>
      <c r="K80" s="10"/>
      <c r="L80" s="10"/>
    </row>
    <row r="81" ht="12.75">
      <c r="D81" s="9"/>
    </row>
    <row r="83" ht="12.75">
      <c r="D83" s="15"/>
    </row>
  </sheetData>
  <sheetProtection/>
  <printOptions/>
  <pageMargins left="0.25" right="0.16" top="0.5" bottom="0.5" header="0.5" footer="0.5"/>
  <pageSetup horizontalDpi="1200" verticalDpi="12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2010-02-23T16:56:18Z</cp:lastPrinted>
  <dcterms:created xsi:type="dcterms:W3CDTF">2004-03-03T17:11:12Z</dcterms:created>
  <dcterms:modified xsi:type="dcterms:W3CDTF">2010-02-26T19:34:34Z</dcterms:modified>
  <cp:category/>
  <cp:version/>
  <cp:contentType/>
  <cp:contentStatus/>
</cp:coreProperties>
</file>