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<sst xmlns="http://schemas.openxmlformats.org/spreadsheetml/2006/main" count="63" uniqueCount="27">
  <si>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National Party Financial Activity Through the End of the Election Cycle</t>
  </si>
  <si>
    <t>2001-2002</t>
  </si>
  <si>
    <t>1999-2000</t>
  </si>
  <si>
    <t>1997-98</t>
  </si>
  <si>
    <t>1995-96</t>
  </si>
  <si>
    <t>1993-94</t>
  </si>
  <si>
    <t>1991-92</t>
  </si>
  <si>
    <t>1989-90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</si>
  <si>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</si>
  <si>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</si>
  <si>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</si>
  <si>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</si>
  <si>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</si>
  <si>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</si>
  <si>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</si>
  <si>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</si>
  <si>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</si>
  <si>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</si>
  <si>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</si>
  <si>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</si>
  <si>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Republican State and Local</t>
  </si>
  <si>
    <t>Total Republican</t>
  </si>
  <si>
    <t>(Total receipts and disbursements do not include monies transferred among the listed committees)</t>
  </si>
  <si>
    <t>Note: This table includes only federal activity</t>
  </si>
  <si>
    <t>2003-2004</t>
  </si>
  <si>
    <t>2005-2006</t>
  </si>
  <si>
    <t>2007-2008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</si>
</sst>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3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4.57421875" style="0" customWidth="1"/>
    <col min="4" max="4" width="13.8515625" style="0" customWidth="1"/>
    <col min="5" max="5" width="12.8515625" style="0" customWidth="1"/>
    <col min="6" max="6" width="13.7109375" style="0" customWidth="1"/>
    <col min="7" max="8" width="11.8515625" style="0" bestFit="1" customWidth="1"/>
    <col min="9" max="9" width="13.57421875" style="0" customWidth="1"/>
    <col min="10" max="10" width="12.7109375" style="0" customWidth="1"/>
    <col min="11" max="11" width="12.8515625" style="0" customWidth="1"/>
    <col min="12" max="12" width="12.7109375" style="0" customWidth="1"/>
    <col min="13" max="13" width="12.28125" style="0" bestFit="1" customWidth="1"/>
    <col min="14" max="14" width="10.00390625" style="0" bestFit="1" customWidth="1"/>
  </cols>
  <sheetData>
    <row r="1" ht="12.75">
      <c r="A1" s="1" t="s">
        <v>0</v>
      </c>
    </row>
    <row r="2" ht="12.75">
      <c r="A2" s="1"/>
    </row>
    <row r="3" spans="1:13" ht="12.75">
      <c r="A3" s="2"/>
      <c r="B3" s="3"/>
      <c r="C3" s="4" t="s">
        <v>26</v>
      </c>
      <c r="D3" s="4" t="s">
        <v>25</v>
      </c>
      <c r="E3" s="5" t="s">
        <v>24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5" t="s">
        <v>7</v>
      </c>
      <c r="M3" s="2"/>
    </row>
    <row r="4" ht="12.75">
      <c r="A4" s="1" t="s">
        <v>8</v>
      </c>
    </row>
    <row r="5" spans="1:13" ht="12.75">
      <c r="A5" s="1" t="s">
        <v>9</v>
      </c>
      <c r="C5" s="7">
        <v>427558768</v>
      </c>
      <c r="D5" s="7">
        <v>243007131</v>
      </c>
      <c r="E5" s="7">
        <v>392413393</v>
      </c>
      <c r="F5" s="6">
        <v>170099094</v>
      </c>
      <c r="G5" s="7">
        <v>212798761</v>
      </c>
      <c r="H5" s="7">
        <v>104048689</v>
      </c>
      <c r="I5" s="6">
        <v>193029129</v>
      </c>
      <c r="J5" s="6">
        <v>87392680</v>
      </c>
      <c r="K5" s="6">
        <v>85447469</v>
      </c>
      <c r="L5" s="6">
        <v>68713896</v>
      </c>
      <c r="M5" s="6"/>
    </row>
    <row r="6" spans="1:13" ht="12.75">
      <c r="A6" s="1" t="s">
        <v>10</v>
      </c>
      <c r="C6" s="7">
        <v>283936662</v>
      </c>
      <c r="D6" s="7">
        <v>213453376</v>
      </c>
      <c r="E6" s="7">
        <v>350368907</v>
      </c>
      <c r="F6" s="6">
        <v>157825892</v>
      </c>
      <c r="G6" s="7">
        <v>193181420</v>
      </c>
      <c r="H6" s="7">
        <v>80146222</v>
      </c>
      <c r="I6" s="6">
        <v>152801268</v>
      </c>
      <c r="J6" s="6">
        <v>79732496</v>
      </c>
      <c r="K6" s="6">
        <v>78821547</v>
      </c>
      <c r="L6" s="6">
        <v>58924487</v>
      </c>
      <c r="M6" s="6"/>
    </row>
    <row r="7" spans="1:13" ht="12.75">
      <c r="A7" s="1" t="s">
        <v>11</v>
      </c>
      <c r="C7" s="7">
        <v>2175281</v>
      </c>
      <c r="D7" s="7">
        <v>2287386</v>
      </c>
      <c r="E7" s="7">
        <v>3128405</v>
      </c>
      <c r="F7" s="6">
        <v>717934</v>
      </c>
      <c r="G7" s="7">
        <v>1661005</v>
      </c>
      <c r="H7" s="7">
        <v>438640</v>
      </c>
      <c r="I7" s="6">
        <v>680915</v>
      </c>
      <c r="J7" s="6">
        <v>427210</v>
      </c>
      <c r="K7" s="6">
        <v>865236</v>
      </c>
      <c r="L7" s="6">
        <v>550699</v>
      </c>
      <c r="M7" s="6"/>
    </row>
    <row r="8" spans="1:13" ht="12.75">
      <c r="A8" s="1" t="s">
        <v>12</v>
      </c>
      <c r="C8" s="7">
        <v>415508198</v>
      </c>
      <c r="D8" s="7">
        <v>254566224</v>
      </c>
      <c r="E8" s="7">
        <v>382609848</v>
      </c>
      <c r="F8" s="6">
        <v>186832988</v>
      </c>
      <c r="G8" s="7">
        <v>187365943</v>
      </c>
      <c r="H8" s="7">
        <v>105068513</v>
      </c>
      <c r="I8" s="6">
        <v>192362899</v>
      </c>
      <c r="J8" s="6">
        <v>85327701</v>
      </c>
      <c r="K8" s="6">
        <v>81919094</v>
      </c>
      <c r="L8" s="6">
        <v>70425931</v>
      </c>
      <c r="M8" s="6"/>
    </row>
    <row r="9" spans="1:13" ht="12.75">
      <c r="A9" s="1" t="s">
        <v>13</v>
      </c>
      <c r="C9" s="7">
        <v>524495</v>
      </c>
      <c r="D9" s="7">
        <v>456880</v>
      </c>
      <c r="E9" s="7">
        <v>251992</v>
      </c>
      <c r="F9" s="6">
        <v>376336</v>
      </c>
      <c r="G9" s="7">
        <f>100000+146000+154000</f>
        <v>400000</v>
      </c>
      <c r="H9" s="7">
        <v>442494</v>
      </c>
      <c r="I9" s="6">
        <v>486404</v>
      </c>
      <c r="J9" s="6">
        <v>544153</v>
      </c>
      <c r="K9" s="6">
        <v>785003</v>
      </c>
      <c r="L9" s="6">
        <v>255578</v>
      </c>
      <c r="M9" s="6"/>
    </row>
    <row r="10" spans="1:13" ht="12.75">
      <c r="A10" s="1" t="s">
        <v>14</v>
      </c>
      <c r="C10" s="7">
        <v>24856853</v>
      </c>
      <c r="D10" s="7">
        <v>2914371</v>
      </c>
      <c r="E10" s="7">
        <v>16143042</v>
      </c>
      <c r="F10" s="6">
        <v>14126279</v>
      </c>
      <c r="G10" s="7">
        <f>13518366+3767227+1482420+3752643+825000+193230+131120</f>
        <v>23670006</v>
      </c>
      <c r="H10" s="7">
        <v>3891039</v>
      </c>
      <c r="I10" s="6">
        <v>22766118</v>
      </c>
      <c r="J10" s="6">
        <v>4709429</v>
      </c>
      <c r="K10" s="6">
        <v>11250113</v>
      </c>
      <c r="L10" s="6">
        <v>46344</v>
      </c>
      <c r="M10" s="6"/>
    </row>
    <row r="11" spans="1:13" ht="12.75">
      <c r="A11" s="1" t="s">
        <v>15</v>
      </c>
      <c r="C11" s="7">
        <v>53459386</v>
      </c>
      <c r="D11" s="7">
        <v>14022675</v>
      </c>
      <c r="E11" s="7">
        <v>18268870</v>
      </c>
      <c r="F11" s="6">
        <v>500000</v>
      </c>
      <c r="G11" s="7">
        <v>0</v>
      </c>
      <c r="H11" s="7">
        <v>0</v>
      </c>
      <c r="I11" s="6">
        <v>0</v>
      </c>
      <c r="J11" s="6"/>
      <c r="K11" s="6"/>
      <c r="L11" s="6"/>
      <c r="M11" s="6"/>
    </row>
    <row r="12" spans="1:13" ht="12.75">
      <c r="A12" s="1" t="s">
        <v>16</v>
      </c>
      <c r="C12" s="7">
        <v>15158787</v>
      </c>
      <c r="D12" s="7">
        <v>3108218</v>
      </c>
      <c r="E12" s="7">
        <v>14667311</v>
      </c>
      <c r="F12" s="6">
        <v>4863768</v>
      </c>
      <c r="G12" s="7">
        <v>24061917</v>
      </c>
      <c r="H12" s="7">
        <v>1588316</v>
      </c>
      <c r="I12" s="6">
        <v>1051374</v>
      </c>
      <c r="J12" s="6">
        <v>724762</v>
      </c>
      <c r="K12" s="6">
        <v>2256421</v>
      </c>
      <c r="L12" s="6">
        <v>527005</v>
      </c>
      <c r="M12" s="6"/>
    </row>
    <row r="13" spans="1:13" ht="12.75">
      <c r="A13" s="1" t="s">
        <v>17</v>
      </c>
      <c r="C13" s="7">
        <v>0</v>
      </c>
      <c r="D13" s="7">
        <v>500000</v>
      </c>
      <c r="E13" s="7">
        <v>0</v>
      </c>
      <c r="F13" s="6">
        <v>0</v>
      </c>
      <c r="G13" s="7">
        <v>0</v>
      </c>
      <c r="H13" s="7">
        <v>2000000</v>
      </c>
      <c r="I13" s="6">
        <v>5000000</v>
      </c>
      <c r="J13" s="6">
        <v>1600000</v>
      </c>
      <c r="K13" s="6">
        <v>0</v>
      </c>
      <c r="L13" s="6">
        <v>50000</v>
      </c>
      <c r="M13" s="6"/>
    </row>
    <row r="14" spans="1:13" ht="12.75">
      <c r="A14" s="1"/>
      <c r="C14" s="7"/>
      <c r="D14" s="7"/>
      <c r="E14" s="7"/>
      <c r="G14" s="7"/>
      <c r="I14" s="6"/>
      <c r="J14" s="6"/>
      <c r="K14" s="6"/>
      <c r="L14" s="6"/>
      <c r="M14" s="6"/>
    </row>
    <row r="15" spans="1:13" ht="12.75">
      <c r="A15" s="1" t="s">
        <v>18</v>
      </c>
      <c r="C15" s="7"/>
      <c r="D15" s="7"/>
      <c r="E15" s="7"/>
      <c r="G15" s="7"/>
      <c r="I15" s="6"/>
      <c r="J15" s="6"/>
      <c r="K15" s="6"/>
      <c r="L15" s="6"/>
      <c r="M15" s="6"/>
    </row>
    <row r="16" spans="1:13" ht="12.75">
      <c r="A16" s="1" t="s">
        <v>9</v>
      </c>
      <c r="C16" s="7">
        <v>94424743</v>
      </c>
      <c r="D16" s="7">
        <v>88812386</v>
      </c>
      <c r="E16" s="7">
        <v>78980487</v>
      </c>
      <c r="F16" s="6">
        <v>59161387</v>
      </c>
      <c r="G16" s="7">
        <v>51475156</v>
      </c>
      <c r="H16" s="7">
        <v>53423388</v>
      </c>
      <c r="I16" s="6">
        <v>64541312</v>
      </c>
      <c r="J16" s="6">
        <v>65325336</v>
      </c>
      <c r="K16" s="6">
        <v>73810640</v>
      </c>
      <c r="L16" s="6">
        <v>65063462</v>
      </c>
      <c r="M16" s="6"/>
    </row>
    <row r="17" spans="1:13" ht="12.75">
      <c r="A17" s="1" t="s">
        <v>10</v>
      </c>
      <c r="C17" s="7">
        <v>71035209</v>
      </c>
      <c r="D17" s="7">
        <v>65214270</v>
      </c>
      <c r="E17" s="7">
        <v>60811444</v>
      </c>
      <c r="F17" s="6">
        <v>41533725</v>
      </c>
      <c r="G17" s="7">
        <v>33999707</v>
      </c>
      <c r="H17" s="7">
        <v>42947511</v>
      </c>
      <c r="I17" s="6">
        <v>51539674</v>
      </c>
      <c r="J17" s="6">
        <v>59383678</v>
      </c>
      <c r="K17" s="6">
        <v>64150648</v>
      </c>
      <c r="L17" s="6">
        <v>60099349</v>
      </c>
      <c r="M17" s="6"/>
    </row>
    <row r="18" spans="1:13" ht="12.75">
      <c r="A18" s="1" t="s">
        <v>11</v>
      </c>
      <c r="C18" s="7">
        <v>11570413</v>
      </c>
      <c r="D18" s="7">
        <v>13758911</v>
      </c>
      <c r="E18" s="7">
        <v>12565773</v>
      </c>
      <c r="F18" s="6">
        <v>3943050</v>
      </c>
      <c r="G18" s="7">
        <v>4107825</v>
      </c>
      <c r="H18" s="7">
        <v>3963548</v>
      </c>
      <c r="I18" s="6">
        <v>3339314</v>
      </c>
      <c r="J18" s="6">
        <v>1775855</v>
      </c>
      <c r="K18" s="6">
        <v>1222418</v>
      </c>
      <c r="L18" s="6">
        <v>1430182</v>
      </c>
      <c r="M18" s="6"/>
    </row>
    <row r="19" spans="1:13" ht="12.75">
      <c r="A19" s="1" t="s">
        <v>12</v>
      </c>
      <c r="C19" s="7">
        <v>93786078</v>
      </c>
      <c r="D19" s="7">
        <v>89719455</v>
      </c>
      <c r="E19" s="7">
        <v>78720852</v>
      </c>
      <c r="F19" s="6">
        <v>59577432</v>
      </c>
      <c r="G19" s="7">
        <v>50686021</v>
      </c>
      <c r="H19" s="7">
        <v>53666737</v>
      </c>
      <c r="I19" s="6">
        <v>66064117</v>
      </c>
      <c r="J19" s="6">
        <v>65393995</v>
      </c>
      <c r="K19" s="6">
        <v>71303095</v>
      </c>
      <c r="L19" s="6">
        <v>67616170</v>
      </c>
      <c r="M19" s="6"/>
    </row>
    <row r="20" spans="1:13" ht="12.75">
      <c r="A20" s="1" t="s">
        <v>13</v>
      </c>
      <c r="C20" s="7">
        <v>135000</v>
      </c>
      <c r="D20" s="7">
        <v>346782</v>
      </c>
      <c r="E20" s="7">
        <v>812897</v>
      </c>
      <c r="F20" s="6">
        <v>455977</v>
      </c>
      <c r="G20" s="7">
        <f>210000+92334+70000+10000</f>
        <v>382334</v>
      </c>
      <c r="H20" s="7">
        <v>276359</v>
      </c>
      <c r="I20" s="6">
        <v>696500</v>
      </c>
      <c r="J20" s="6">
        <v>621279</v>
      </c>
      <c r="K20" s="6">
        <v>692195</v>
      </c>
      <c r="L20" s="6">
        <v>696009</v>
      </c>
      <c r="M20" s="6"/>
    </row>
    <row r="21" spans="1:13" ht="12.75">
      <c r="A21" s="1" t="s">
        <v>14</v>
      </c>
      <c r="C21" s="7">
        <v>1530624</v>
      </c>
      <c r="D21" s="7">
        <v>8784685</v>
      </c>
      <c r="E21" s="7">
        <v>8449099</v>
      </c>
      <c r="F21" s="6">
        <v>553206</v>
      </c>
      <c r="G21" s="7">
        <v>172</v>
      </c>
      <c r="H21" s="7">
        <v>36775</v>
      </c>
      <c r="I21" s="6">
        <v>308319</v>
      </c>
      <c r="J21" s="6">
        <v>10905500</v>
      </c>
      <c r="K21" s="6">
        <v>16477387</v>
      </c>
      <c r="L21" s="6">
        <v>7684154</v>
      </c>
      <c r="M21" s="6"/>
    </row>
    <row r="22" spans="1:13" ht="12.75">
      <c r="A22" s="1" t="s">
        <v>15</v>
      </c>
      <c r="C22" s="7">
        <v>38985276</v>
      </c>
      <c r="D22" s="7">
        <v>19159901</v>
      </c>
      <c r="E22" s="7">
        <v>19383692</v>
      </c>
      <c r="F22" s="6">
        <v>0</v>
      </c>
      <c r="G22" s="7">
        <f>267600</f>
        <v>267600</v>
      </c>
      <c r="H22" s="7">
        <v>216874</v>
      </c>
      <c r="I22" s="6">
        <v>9734445</v>
      </c>
      <c r="J22" s="6"/>
      <c r="K22" s="6"/>
      <c r="L22" s="6"/>
      <c r="M22" s="6"/>
    </row>
    <row r="23" spans="1:13" ht="12.75">
      <c r="A23" s="1" t="s">
        <v>16</v>
      </c>
      <c r="C23" s="7">
        <v>748578</v>
      </c>
      <c r="D23" s="7">
        <v>109911</v>
      </c>
      <c r="E23" s="7">
        <v>1016976</v>
      </c>
      <c r="F23" s="6">
        <v>757342</v>
      </c>
      <c r="G23" s="7">
        <v>1228069</v>
      </c>
      <c r="H23" s="7">
        <v>347109</v>
      </c>
      <c r="I23" s="6">
        <v>77908</v>
      </c>
      <c r="J23" s="6">
        <v>241036</v>
      </c>
      <c r="K23" s="6">
        <v>299675</v>
      </c>
      <c r="L23" s="6">
        <v>179071</v>
      </c>
      <c r="M23" s="6"/>
    </row>
    <row r="24" spans="1:13" ht="12.75">
      <c r="A24" s="1" t="s">
        <v>17</v>
      </c>
      <c r="C24" s="7">
        <v>4894434</v>
      </c>
      <c r="D24" s="7">
        <v>1322263</v>
      </c>
      <c r="E24" s="7">
        <v>2500000</v>
      </c>
      <c r="F24" s="6">
        <v>348847</v>
      </c>
      <c r="G24" s="7">
        <v>406518</v>
      </c>
      <c r="H24" s="7">
        <v>604031</v>
      </c>
      <c r="I24" s="6">
        <v>5942281</v>
      </c>
      <c r="J24" s="6">
        <v>0</v>
      </c>
      <c r="K24" s="6">
        <v>6397295</v>
      </c>
      <c r="L24" s="6">
        <v>2759297</v>
      </c>
      <c r="M24" s="6"/>
    </row>
    <row r="25" spans="1:13" ht="12.75">
      <c r="A25" s="1"/>
      <c r="C25" s="7"/>
      <c r="D25" s="7"/>
      <c r="E25" s="7"/>
      <c r="G25" s="7"/>
      <c r="I25" s="6"/>
      <c r="J25" s="6"/>
      <c r="K25" s="6"/>
      <c r="L25" s="6"/>
      <c r="M25" s="6"/>
    </row>
    <row r="26" spans="1:13" ht="12.75">
      <c r="A26" s="1" t="s">
        <v>19</v>
      </c>
      <c r="C26" s="7"/>
      <c r="D26" s="7"/>
      <c r="E26" s="7"/>
      <c r="G26" s="7"/>
      <c r="I26" s="6"/>
      <c r="J26" s="6"/>
      <c r="K26" s="6"/>
      <c r="L26" s="6"/>
      <c r="M26" s="6"/>
    </row>
    <row r="27" spans="1:13" ht="12.75">
      <c r="A27" s="1" t="s">
        <v>9</v>
      </c>
      <c r="C27" s="7">
        <v>118324756</v>
      </c>
      <c r="D27" s="7">
        <v>176300641</v>
      </c>
      <c r="E27" s="7">
        <v>185719489</v>
      </c>
      <c r="F27" s="7">
        <v>123615586</v>
      </c>
      <c r="G27" s="7">
        <f>94759648+97474894-94920029</f>
        <v>97314513</v>
      </c>
      <c r="H27" s="7">
        <f>140352758-67644447</f>
        <v>72708311</v>
      </c>
      <c r="I27" s="6">
        <f>156165640-81940761</f>
        <v>74224879</v>
      </c>
      <c r="J27" s="6">
        <v>26696951</v>
      </c>
      <c r="K27" s="6">
        <v>35272672</v>
      </c>
      <c r="L27" s="6">
        <v>33224093</v>
      </c>
      <c r="M27" s="6"/>
    </row>
    <row r="28" spans="1:13" ht="12.75">
      <c r="A28" s="1" t="s">
        <v>10</v>
      </c>
      <c r="C28" s="7">
        <v>74929413</v>
      </c>
      <c r="D28" s="7">
        <v>112066248</v>
      </c>
      <c r="E28" s="7">
        <v>145858047</v>
      </c>
      <c r="F28" s="7">
        <v>79175374</v>
      </c>
      <c r="G28" s="7">
        <v>67010001</v>
      </c>
      <c r="H28" s="7">
        <v>49661821</v>
      </c>
      <c r="I28" s="6">
        <v>62937307</v>
      </c>
      <c r="J28" s="6">
        <v>17798639</v>
      </c>
      <c r="K28" s="6">
        <v>26828540</v>
      </c>
      <c r="L28" s="6">
        <v>27985841</v>
      </c>
      <c r="M28" s="6"/>
    </row>
    <row r="29" spans="1:13" ht="12.75">
      <c r="A29" s="1" t="s">
        <v>11</v>
      </c>
      <c r="C29" s="7">
        <v>33649195</v>
      </c>
      <c r="D29" s="7">
        <v>41531868</v>
      </c>
      <c r="E29" s="7">
        <v>33122687</v>
      </c>
      <c r="F29" s="7">
        <v>21126356</v>
      </c>
      <c r="G29" s="7">
        <v>19934493</v>
      </c>
      <c r="H29" s="7">
        <v>15341357</v>
      </c>
      <c r="I29" s="6">
        <v>8170168</v>
      </c>
      <c r="J29" s="6">
        <v>1920102</v>
      </c>
      <c r="K29" s="6">
        <v>1566569</v>
      </c>
      <c r="L29" s="6">
        <v>1154435</v>
      </c>
      <c r="M29" s="6"/>
    </row>
    <row r="30" spans="1:13" ht="12.75">
      <c r="A30" s="1" t="s">
        <v>12</v>
      </c>
      <c r="C30" s="7">
        <v>118226373</v>
      </c>
      <c r="D30" s="7">
        <v>178063132</v>
      </c>
      <c r="E30" s="7">
        <v>184784300</v>
      </c>
      <c r="F30" s="7">
        <f>243327118-112584424</f>
        <v>130742694</v>
      </c>
      <c r="G30" s="7">
        <f>95317089+94982612-94920029</f>
        <v>95379672</v>
      </c>
      <c r="H30" s="7">
        <f>139392539-67644447</f>
        <v>71748092</v>
      </c>
      <c r="I30" s="6">
        <f>155554115-81940761</f>
        <v>73613354</v>
      </c>
      <c r="J30" s="6">
        <v>26273836</v>
      </c>
      <c r="K30" s="6">
        <v>34314253</v>
      </c>
      <c r="L30" s="6">
        <v>34362238</v>
      </c>
      <c r="M30" s="6"/>
    </row>
    <row r="31" spans="1:13" ht="12.75">
      <c r="A31" s="1" t="s">
        <v>13</v>
      </c>
      <c r="C31" s="7">
        <v>3109174</v>
      </c>
      <c r="D31" s="7">
        <v>368547</v>
      </c>
      <c r="E31" s="7">
        <v>545693</v>
      </c>
      <c r="F31" s="7">
        <v>792947</v>
      </c>
      <c r="G31" s="7">
        <f>10098+513+303134+198991+186033</f>
        <v>698769</v>
      </c>
      <c r="H31" s="7">
        <v>782742</v>
      </c>
      <c r="I31" s="6">
        <v>1259825</v>
      </c>
      <c r="J31" s="6">
        <v>787941</v>
      </c>
      <c r="K31" s="6">
        <v>728444</v>
      </c>
      <c r="L31" s="6">
        <v>946667</v>
      </c>
      <c r="M31" s="6"/>
    </row>
    <row r="32" spans="1:13" ht="12.75">
      <c r="A32" s="1" t="s">
        <v>14</v>
      </c>
      <c r="C32" s="7">
        <v>3420315</v>
      </c>
      <c r="D32" s="7">
        <v>1611478</v>
      </c>
      <c r="E32" s="7">
        <v>3184358</v>
      </c>
      <c r="F32" s="7">
        <v>453564</v>
      </c>
      <c r="G32" s="7">
        <f>1156703+1344905+1195269</f>
        <v>3696877</v>
      </c>
      <c r="H32" s="7">
        <v>5069215</v>
      </c>
      <c r="I32" s="6">
        <v>7329880</v>
      </c>
      <c r="J32" s="6">
        <v>3930314</v>
      </c>
      <c r="K32" s="6">
        <v>5189740</v>
      </c>
      <c r="L32" s="6">
        <v>2830485</v>
      </c>
      <c r="M32" s="6"/>
    </row>
    <row r="33" spans="1:13" ht="12.75">
      <c r="A33" s="1" t="s">
        <v>15</v>
      </c>
      <c r="C33" s="7">
        <v>30971545</v>
      </c>
      <c r="D33" s="7">
        <v>82059161</v>
      </c>
      <c r="E33" s="7">
        <v>47254064</v>
      </c>
      <c r="F33" s="7">
        <v>1321880</v>
      </c>
      <c r="G33" s="7">
        <v>548800</v>
      </c>
      <c r="H33" s="7">
        <v>0</v>
      </c>
      <c r="I33" s="6">
        <v>0</v>
      </c>
      <c r="J33" s="6"/>
      <c r="K33" s="6"/>
      <c r="L33" s="6"/>
      <c r="M33" s="6"/>
    </row>
    <row r="34" spans="1:13" ht="12.75">
      <c r="A34" s="1" t="s">
        <v>16</v>
      </c>
      <c r="C34" s="7">
        <v>759850</v>
      </c>
      <c r="D34" s="7">
        <v>1401618</v>
      </c>
      <c r="E34" s="7">
        <v>3154980</v>
      </c>
      <c r="F34" s="7">
        <v>1597873</v>
      </c>
      <c r="G34" s="7">
        <f>372336+33305</f>
        <v>405641</v>
      </c>
      <c r="H34" s="7">
        <v>1442684</v>
      </c>
      <c r="I34" s="6">
        <v>537373</v>
      </c>
      <c r="J34" s="6">
        <v>726391</v>
      </c>
      <c r="K34" s="6">
        <v>236109</v>
      </c>
      <c r="L34" s="6">
        <v>151417</v>
      </c>
      <c r="M34" s="6"/>
    </row>
    <row r="35" spans="1:13" ht="12.75">
      <c r="A35" s="1" t="s">
        <v>17</v>
      </c>
      <c r="C35" s="7">
        <v>6500000</v>
      </c>
      <c r="D35" s="7">
        <v>14386925</v>
      </c>
      <c r="E35" s="7">
        <v>40311</v>
      </c>
      <c r="F35" s="7">
        <v>7258785</v>
      </c>
      <c r="G35" s="7">
        <v>636139</v>
      </c>
      <c r="H35" s="7">
        <v>3617055</v>
      </c>
      <c r="I35" s="6">
        <v>1539592</v>
      </c>
      <c r="J35" s="6">
        <v>3734068</v>
      </c>
      <c r="K35" s="6">
        <v>4592640</v>
      </c>
      <c r="L35" s="6">
        <v>3304559</v>
      </c>
      <c r="M35" s="6"/>
    </row>
    <row r="36" spans="1:13" ht="12.75">
      <c r="A36" s="1"/>
      <c r="C36" s="7"/>
      <c r="D36" s="7"/>
      <c r="E36" s="7"/>
      <c r="F36" s="7"/>
      <c r="G36" s="7"/>
      <c r="I36" s="6"/>
      <c r="J36" s="6"/>
      <c r="K36" s="6"/>
      <c r="L36" s="6"/>
      <c r="M36" s="6"/>
    </row>
    <row r="37" spans="1:13" ht="12.75">
      <c r="A37" s="1" t="s">
        <v>20</v>
      </c>
      <c r="C37" s="7"/>
      <c r="D37" s="7"/>
      <c r="E37" s="7"/>
      <c r="F37" s="7"/>
      <c r="G37" s="7"/>
      <c r="J37" s="6"/>
      <c r="K37" s="6"/>
      <c r="L37" s="6"/>
      <c r="M37" s="6"/>
    </row>
    <row r="38" spans="1:13" ht="12.75">
      <c r="A38" s="1" t="s">
        <v>9</v>
      </c>
      <c r="C38" s="7">
        <v>222308779</v>
      </c>
      <c r="D38" s="7">
        <v>157545803</v>
      </c>
      <c r="E38" s="7">
        <v>182945385</v>
      </c>
      <c r="F38" s="7">
        <v>132475112</v>
      </c>
      <c r="G38" s="7">
        <v>176556202</v>
      </c>
      <c r="H38" s="7">
        <v>89392101</v>
      </c>
      <c r="I38" s="6">
        <v>128444139</v>
      </c>
      <c r="J38" s="6">
        <v>74974114</v>
      </c>
      <c r="K38" s="6">
        <v>72768188</v>
      </c>
      <c r="L38" s="6">
        <v>39349372</v>
      </c>
      <c r="M38" s="6"/>
    </row>
    <row r="39" spans="1:13" ht="12.75">
      <c r="A39" s="1" t="s">
        <v>10</v>
      </c>
      <c r="C39" s="7">
        <v>88673324</v>
      </c>
      <c r="D39" s="7">
        <v>94955360</v>
      </c>
      <c r="E39" s="7">
        <v>97852018</v>
      </c>
      <c r="F39" s="7">
        <v>81062920</v>
      </c>
      <c r="G39" s="7">
        <v>100596124</v>
      </c>
      <c r="H39" s="7">
        <v>68023268</v>
      </c>
      <c r="I39" s="6">
        <v>94840516</v>
      </c>
      <c r="J39" s="6">
        <v>61590291</v>
      </c>
      <c r="K39" s="6">
        <v>53148774</v>
      </c>
      <c r="L39" s="6">
        <v>32709177</v>
      </c>
      <c r="M39" s="6"/>
    </row>
    <row r="40" spans="1:13" ht="12.75">
      <c r="A40" s="1" t="s">
        <v>11</v>
      </c>
      <c r="C40" s="7">
        <v>14625136</v>
      </c>
      <c r="D40" s="7">
        <v>5170858</v>
      </c>
      <c r="E40" s="7">
        <v>6969709</v>
      </c>
      <c r="F40" s="7">
        <v>2671581</v>
      </c>
      <c r="G40" s="7">
        <v>3212955</v>
      </c>
      <c r="H40" s="7">
        <v>1692476</v>
      </c>
      <c r="I40" s="6">
        <v>1589907</v>
      </c>
      <c r="J40" s="6">
        <v>657170</v>
      </c>
      <c r="K40" s="6">
        <v>875673</v>
      </c>
      <c r="L40" s="6">
        <v>397165</v>
      </c>
      <c r="M40" s="6"/>
    </row>
    <row r="41" spans="1:13" ht="12.75">
      <c r="A41" s="1" t="s">
        <v>12</v>
      </c>
      <c r="C41" s="7">
        <v>208284416</v>
      </c>
      <c r="D41" s="7">
        <v>152514436</v>
      </c>
      <c r="E41" s="7">
        <v>164164378</v>
      </c>
      <c r="F41" s="7">
        <v>111088732</v>
      </c>
      <c r="G41" s="7">
        <v>165864117</v>
      </c>
      <c r="H41" s="7">
        <v>80014531</v>
      </c>
      <c r="I41" s="6">
        <v>120223376</v>
      </c>
      <c r="J41" s="6">
        <v>66724020</v>
      </c>
      <c r="K41" s="6">
        <v>68588442</v>
      </c>
      <c r="L41" s="6">
        <v>41089568</v>
      </c>
      <c r="M41" s="6"/>
    </row>
    <row r="42" spans="1:13" ht="12.75">
      <c r="A42" s="1" t="s">
        <v>13</v>
      </c>
      <c r="C42" s="7">
        <v>4787654</v>
      </c>
      <c r="D42" s="7">
        <v>709460</v>
      </c>
      <c r="E42" s="7">
        <v>965534</v>
      </c>
      <c r="F42" s="7">
        <v>3098916</v>
      </c>
      <c r="G42" s="7">
        <f>10599+90161+26025+28411+133974+305952+217525</f>
        <v>812647</v>
      </c>
      <c r="H42" s="7">
        <v>1117233</v>
      </c>
      <c r="I42" s="6">
        <v>1271041</v>
      </c>
      <c r="J42" s="6">
        <v>998128</v>
      </c>
      <c r="K42" s="6">
        <v>808834</v>
      </c>
      <c r="L42" s="6">
        <v>985638</v>
      </c>
      <c r="M42" s="6"/>
    </row>
    <row r="43" spans="1:13" ht="12.75">
      <c r="A43" s="1" t="s">
        <v>14</v>
      </c>
      <c r="C43" s="7">
        <v>2145193</v>
      </c>
      <c r="D43" s="7">
        <v>846392</v>
      </c>
      <c r="E43" s="7">
        <v>1324897</v>
      </c>
      <c r="F43" s="7">
        <v>817974</v>
      </c>
      <c r="G43" s="7">
        <f>67514+153183+1617402+174580+90665+128566</f>
        <v>2231910</v>
      </c>
      <c r="H43" s="7">
        <v>6699116</v>
      </c>
      <c r="I43" s="6">
        <v>554834</v>
      </c>
      <c r="J43" s="6">
        <v>1071486</v>
      </c>
      <c r="K43" s="6">
        <v>936195</v>
      </c>
      <c r="L43" s="6">
        <v>177183</v>
      </c>
      <c r="M43" s="6"/>
    </row>
    <row r="44" spans="1:13" ht="12.75">
      <c r="A44" s="1" t="s">
        <v>15</v>
      </c>
      <c r="C44" s="7">
        <v>1266442</v>
      </c>
      <c r="D44" s="7">
        <v>404650</v>
      </c>
      <c r="E44" s="7">
        <v>3125756</v>
      </c>
      <c r="F44" s="7">
        <v>122236</v>
      </c>
      <c r="G44" s="7">
        <f>127590+117576+440392+54844</f>
        <v>740402</v>
      </c>
      <c r="H44" s="7">
        <v>46772</v>
      </c>
      <c r="I44" s="6">
        <v>292096</v>
      </c>
      <c r="J44" s="6">
        <v>0</v>
      </c>
      <c r="K44" s="6">
        <v>0</v>
      </c>
      <c r="L44" s="6"/>
      <c r="M44" s="6"/>
    </row>
    <row r="45" spans="1:13" ht="12.75">
      <c r="A45" s="1" t="s">
        <v>16</v>
      </c>
      <c r="C45" s="7">
        <v>11614909</v>
      </c>
      <c r="D45" s="7">
        <v>8181485</v>
      </c>
      <c r="E45" s="7">
        <v>13592737</v>
      </c>
      <c r="F45" s="7">
        <v>5310813</v>
      </c>
      <c r="G45" s="7">
        <v>7379543</v>
      </c>
      <c r="H45" s="7">
        <v>5601508</v>
      </c>
      <c r="I45" s="6">
        <v>3804848</v>
      </c>
      <c r="J45" s="6">
        <v>2931948</v>
      </c>
      <c r="K45" s="6">
        <v>2272711</v>
      </c>
      <c r="L45" s="6">
        <v>1361998</v>
      </c>
      <c r="M45" s="6"/>
    </row>
    <row r="46" spans="1:13" ht="12.75">
      <c r="A46" s="1" t="s">
        <v>17</v>
      </c>
      <c r="C46" s="7">
        <v>2102582</v>
      </c>
      <c r="D46" s="7">
        <v>2024962</v>
      </c>
      <c r="E46" s="7">
        <v>1200894</v>
      </c>
      <c r="F46" s="7">
        <v>3190900</v>
      </c>
      <c r="G46" s="7">
        <v>1422796</v>
      </c>
      <c r="H46" s="7">
        <v>2448008</v>
      </c>
      <c r="I46" s="6">
        <v>2500931</v>
      </c>
      <c r="J46" s="6">
        <v>2152492</v>
      </c>
      <c r="K46" s="6">
        <v>2430863</v>
      </c>
      <c r="L46" s="6">
        <v>1487169</v>
      </c>
      <c r="M46" s="6"/>
    </row>
    <row r="47" spans="1:13" ht="12.75">
      <c r="A47" s="1"/>
      <c r="C47" s="7"/>
      <c r="D47" s="7"/>
      <c r="E47" s="7"/>
      <c r="F47" s="7"/>
      <c r="G47" s="7"/>
      <c r="J47" s="6"/>
      <c r="K47" s="6"/>
      <c r="L47" s="6"/>
      <c r="M47" s="6"/>
    </row>
    <row r="48" spans="1:13" ht="12.75">
      <c r="A48" s="1" t="s">
        <v>21</v>
      </c>
      <c r="C48" s="7"/>
      <c r="D48" s="7"/>
      <c r="E48" s="8" t="s">
        <v>22</v>
      </c>
      <c r="F48" s="7"/>
      <c r="L48" s="6"/>
      <c r="M48" s="6"/>
    </row>
    <row r="49" spans="1:13" ht="12.75">
      <c r="A49" s="1" t="s">
        <v>9</v>
      </c>
      <c r="C49" s="7">
        <f>C5+C16+C27+C38-6397404-17454917-45897146</f>
        <v>792867579</v>
      </c>
      <c r="D49" s="7">
        <f>D5+D16+D27+D38-66657463</f>
        <v>599008498</v>
      </c>
      <c r="E49" s="7">
        <f>E5+E16+E27+E38-57648385</f>
        <v>782410369</v>
      </c>
      <c r="F49" s="7">
        <f>F5+F16+F27+F38-61210590</f>
        <v>424140589</v>
      </c>
      <c r="G49" s="7">
        <f>G5+G16+G27+G38-72304493</f>
        <v>465840139</v>
      </c>
      <c r="H49" s="7">
        <f>H5+H16+H27+H38-34565321</f>
        <v>285007168</v>
      </c>
      <c r="I49" s="6">
        <f>I5+I16+I27+I38-43726210</f>
        <v>416513249</v>
      </c>
      <c r="J49" s="6">
        <f>J5+J16+J27+J38-36207440+25919539</f>
        <v>244101180</v>
      </c>
      <c r="K49" s="6">
        <f>K5+K16+K27+K38-63244390+60861353</f>
        <v>264915932</v>
      </c>
      <c r="L49" s="6">
        <f>L5+L16+L27+L38-4307942</f>
        <v>202042881</v>
      </c>
      <c r="M49" s="6"/>
    </row>
    <row r="50" spans="1:13" ht="12.75">
      <c r="A50" s="1" t="s">
        <v>10</v>
      </c>
      <c r="C50" s="7">
        <f aca="true" t="shared" si="0" ref="C50:D57">C6+C17+C28+C39</f>
        <v>518574608</v>
      </c>
      <c r="D50" s="7">
        <f t="shared" si="0"/>
        <v>485689254</v>
      </c>
      <c r="E50" s="7">
        <f>E6+E17+E28+E39</f>
        <v>654890416</v>
      </c>
      <c r="F50" s="7">
        <f aca="true" t="shared" si="1" ref="F50:L57">F6+F17+F28+F39</f>
        <v>359597911</v>
      </c>
      <c r="G50" s="7">
        <f t="shared" si="1"/>
        <v>394787252</v>
      </c>
      <c r="H50" s="7">
        <f t="shared" si="1"/>
        <v>240778822</v>
      </c>
      <c r="I50" s="6">
        <f t="shared" si="1"/>
        <v>362118765</v>
      </c>
      <c r="J50" s="6">
        <f t="shared" si="1"/>
        <v>218505104</v>
      </c>
      <c r="K50" s="6">
        <f t="shared" si="1"/>
        <v>222949509</v>
      </c>
      <c r="L50" s="6">
        <f t="shared" si="1"/>
        <v>179718854</v>
      </c>
      <c r="M50" s="6"/>
    </row>
    <row r="51" spans="1:13" ht="12.75">
      <c r="A51" s="1" t="s">
        <v>11</v>
      </c>
      <c r="C51" s="7">
        <f t="shared" si="0"/>
        <v>62020025</v>
      </c>
      <c r="D51" s="7">
        <f t="shared" si="0"/>
        <v>62749023</v>
      </c>
      <c r="E51" s="7">
        <f>E7+E18+E29+E40</f>
        <v>55786574</v>
      </c>
      <c r="F51" s="7">
        <f t="shared" si="1"/>
        <v>28458921</v>
      </c>
      <c r="G51" s="7">
        <f t="shared" si="1"/>
        <v>28916278</v>
      </c>
      <c r="H51" s="7">
        <f t="shared" si="1"/>
        <v>21436021</v>
      </c>
      <c r="I51" s="6">
        <f t="shared" si="1"/>
        <v>13780304</v>
      </c>
      <c r="J51" s="6">
        <f t="shared" si="1"/>
        <v>4780337</v>
      </c>
      <c r="K51" s="6">
        <f t="shared" si="1"/>
        <v>4529896</v>
      </c>
      <c r="L51" s="6">
        <f t="shared" si="1"/>
        <v>3532481</v>
      </c>
      <c r="M51" s="6"/>
    </row>
    <row r="52" spans="1:13" ht="12.75">
      <c r="A52" s="1" t="s">
        <v>12</v>
      </c>
      <c r="C52" s="7">
        <f>C8+C19+C30+C41-6397404-17454917-45897146</f>
        <v>766055598</v>
      </c>
      <c r="D52" s="7">
        <f>D8+D19+D30+D41-66657463</f>
        <v>608205784</v>
      </c>
      <c r="E52" s="7">
        <f>E8+E19+E30+E41-57648385</f>
        <v>752630993</v>
      </c>
      <c r="F52" s="7">
        <f>F8+F19+F30+F41-61210590</f>
        <v>427031256</v>
      </c>
      <c r="G52" s="7">
        <f>G8+G19+G30+G41-72304493</f>
        <v>426991260</v>
      </c>
      <c r="H52" s="7">
        <f>H8+H19+H30+H41-34565321</f>
        <v>275932552</v>
      </c>
      <c r="I52" s="6">
        <f>I8+I19+I30+I41-43726210</f>
        <v>408537536</v>
      </c>
      <c r="J52" s="6">
        <f>J8+J19+J30+J41-37499432+25919539</f>
        <v>232139659</v>
      </c>
      <c r="K52" s="6">
        <f>K8+K19+K30+K41-69217848+64752444</f>
        <v>251659480</v>
      </c>
      <c r="L52" s="6">
        <f>L8+L19+L30+L41-4307942</f>
        <v>209185965</v>
      </c>
      <c r="M52" s="6"/>
    </row>
    <row r="53" spans="1:13" ht="12.75">
      <c r="A53" s="1" t="s">
        <v>13</v>
      </c>
      <c r="C53" s="7">
        <f t="shared" si="0"/>
        <v>8556323</v>
      </c>
      <c r="D53" s="7">
        <f t="shared" si="0"/>
        <v>1881669</v>
      </c>
      <c r="E53" s="7">
        <f>E9+E20+E31+E42</f>
        <v>2576116</v>
      </c>
      <c r="F53" s="7">
        <f t="shared" si="1"/>
        <v>4724176</v>
      </c>
      <c r="G53" s="7">
        <f t="shared" si="1"/>
        <v>2293750</v>
      </c>
      <c r="H53" s="7">
        <f t="shared" si="1"/>
        <v>2618828</v>
      </c>
      <c r="I53" s="6">
        <f t="shared" si="1"/>
        <v>3713770</v>
      </c>
      <c r="J53" s="6">
        <f t="shared" si="1"/>
        <v>2951501</v>
      </c>
      <c r="K53" s="6">
        <f t="shared" si="1"/>
        <v>3014476</v>
      </c>
      <c r="L53" s="6">
        <f t="shared" si="1"/>
        <v>2883892</v>
      </c>
      <c r="M53" s="6"/>
    </row>
    <row r="54" spans="1:13" ht="12.75">
      <c r="A54" s="1" t="s">
        <v>14</v>
      </c>
      <c r="C54" s="7">
        <f t="shared" si="0"/>
        <v>31952985</v>
      </c>
      <c r="D54" s="7">
        <f t="shared" si="0"/>
        <v>14156926</v>
      </c>
      <c r="E54" s="7">
        <f>E10+E21+E32+E43</f>
        <v>29101396</v>
      </c>
      <c r="F54" s="7">
        <f t="shared" si="1"/>
        <v>15951023</v>
      </c>
      <c r="G54" s="7">
        <f t="shared" si="1"/>
        <v>29598965</v>
      </c>
      <c r="H54" s="7">
        <f t="shared" si="1"/>
        <v>15696145</v>
      </c>
      <c r="I54" s="6">
        <f t="shared" si="1"/>
        <v>30959151</v>
      </c>
      <c r="J54" s="6">
        <f t="shared" si="1"/>
        <v>20616729</v>
      </c>
      <c r="K54" s="6">
        <f t="shared" si="1"/>
        <v>33853435</v>
      </c>
      <c r="L54" s="6">
        <f t="shared" si="1"/>
        <v>10738166</v>
      </c>
      <c r="M54" s="6"/>
    </row>
    <row r="55" spans="1:13" ht="12.75">
      <c r="A55" s="1" t="s">
        <v>15</v>
      </c>
      <c r="C55" s="7">
        <f t="shared" si="0"/>
        <v>124682649</v>
      </c>
      <c r="D55" s="7">
        <f t="shared" si="0"/>
        <v>115646387</v>
      </c>
      <c r="E55" s="7">
        <f>E11+E22+E33+E44</f>
        <v>88032382</v>
      </c>
      <c r="F55" s="7">
        <f t="shared" si="1"/>
        <v>1944116</v>
      </c>
      <c r="G55" s="7">
        <f t="shared" si="1"/>
        <v>1556802</v>
      </c>
      <c r="H55" s="7">
        <f t="shared" si="1"/>
        <v>263646</v>
      </c>
      <c r="I55" s="6">
        <f>I33+I22+I11+I44</f>
        <v>10026541</v>
      </c>
      <c r="J55" s="6"/>
      <c r="K55" s="6"/>
      <c r="L55" s="6"/>
      <c r="M55" s="6"/>
    </row>
    <row r="56" spans="1:13" ht="12.75">
      <c r="A56" s="1" t="s">
        <v>16</v>
      </c>
      <c r="C56" s="7">
        <f t="shared" si="0"/>
        <v>28282124</v>
      </c>
      <c r="D56" s="7">
        <f t="shared" si="0"/>
        <v>12801232</v>
      </c>
      <c r="E56" s="7">
        <f>E12+E23+E34+E45</f>
        <v>32432004</v>
      </c>
      <c r="F56" s="7">
        <f t="shared" si="1"/>
        <v>12529796</v>
      </c>
      <c r="G56" s="7">
        <f t="shared" si="1"/>
        <v>33075170</v>
      </c>
      <c r="H56" s="7">
        <f t="shared" si="1"/>
        <v>8979617</v>
      </c>
      <c r="I56" s="6">
        <f t="shared" si="1"/>
        <v>5471503</v>
      </c>
      <c r="J56" s="6">
        <f t="shared" si="1"/>
        <v>4624137</v>
      </c>
      <c r="K56" s="6">
        <f t="shared" si="1"/>
        <v>5064916</v>
      </c>
      <c r="L56" s="6">
        <f t="shared" si="1"/>
        <v>2219491</v>
      </c>
      <c r="M56" s="6"/>
    </row>
    <row r="57" spans="1:13" ht="12.75">
      <c r="A57" s="1" t="s">
        <v>17</v>
      </c>
      <c r="C57" s="7">
        <f t="shared" si="0"/>
        <v>13497016</v>
      </c>
      <c r="D57" s="7">
        <f t="shared" si="0"/>
        <v>18234150</v>
      </c>
      <c r="E57" s="7">
        <f>E13+E24+E35+E46</f>
        <v>3741205</v>
      </c>
      <c r="F57" s="7">
        <f t="shared" si="1"/>
        <v>10798532</v>
      </c>
      <c r="G57" s="7">
        <f t="shared" si="1"/>
        <v>2465453</v>
      </c>
      <c r="H57" s="7">
        <f t="shared" si="1"/>
        <v>8669094</v>
      </c>
      <c r="I57" s="6">
        <f t="shared" si="1"/>
        <v>14982804</v>
      </c>
      <c r="J57" s="6">
        <f t="shared" si="1"/>
        <v>7486560</v>
      </c>
      <c r="K57" s="6">
        <f t="shared" si="1"/>
        <v>13420798</v>
      </c>
      <c r="L57" s="6">
        <f t="shared" si="1"/>
        <v>7601025</v>
      </c>
      <c r="M57" s="6"/>
    </row>
    <row r="58" spans="3:7" ht="12.75">
      <c r="C58" s="7"/>
      <c r="D58" s="7"/>
      <c r="E58" s="7"/>
      <c r="F58" s="7"/>
      <c r="G58" s="7"/>
    </row>
    <row r="59" spans="3:7" ht="12.75">
      <c r="C59" s="7"/>
      <c r="D59" s="7"/>
      <c r="F59" s="7"/>
      <c r="G59" s="7"/>
    </row>
    <row r="60" spans="1:7" ht="12.75">
      <c r="A60" s="1" t="s">
        <v>23</v>
      </c>
      <c r="D60" s="7"/>
      <c r="F60" s="7"/>
      <c r="G60" s="7"/>
    </row>
    <row r="61" ht="12.75">
      <c r="D61" s="7"/>
    </row>
    <row r="62" spans="4:6" ht="12.75">
      <c r="D62" s="7"/>
      <c r="E62" s="9"/>
      <c r="F62" s="9"/>
    </row>
    <row r="63" spans="4:6" ht="12.75">
      <c r="D63" s="7"/>
      <c r="F63" s="9"/>
    </row>
    <row r="64" ht="12.75">
      <c r="D64" s="7"/>
    </row>
    <row r="66" ht="12.75">
      <c r="D66" s="7"/>
    </row>
  </sheetData>
  <sheetProtection/>
  <printOptions/>
  <pageMargins left="0.25" right="0.25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2007-03-02T14:53:48Z</cp:lastPrinted>
  <dcterms:created xsi:type="dcterms:W3CDTF">2003-03-19T15:26:26Z</dcterms:created>
  <dcterms:modified xsi:type="dcterms:W3CDTF">2009-07-14T20:48:23Z</dcterms:modified>
  <cp:category/>
  <cp:version/>
  <cp:contentType/>
  <cp:contentStatus/>
</cp:coreProperties>
</file>