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656" windowWidth="14868" windowHeight="5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<sst xmlns="http://schemas.openxmlformats.org/spreadsheetml/2006/main" count="71" uniqueCount="28">
  <si>
    <t>National Party Financial Activity Through June 30 of the Election Year</t>
  </si>
  <si>
    <t>2003-2004</t>
  </si>
  <si>
    <t>2001-2002</t>
  </si>
  <si>
    <t>1999-2000</t>
  </si>
  <si>
    <t>1997-98</t>
  </si>
  <si>
    <t>1995-96</t>
  </si>
  <si>
    <t>1993-94</t>
  </si>
  <si>
    <t>1991-92</t>
  </si>
  <si>
    <t>Republican National Committee</t>
  </si>
  <si>
    <t>Receipts</t>
  </si>
  <si>
    <t xml:space="preserve">   Individuals</t>
  </si>
  <si>
    <t xml:space="preserve">   Other Cmte's</t>
  </si>
  <si>
    <t xml:space="preserve">   Transfers from other National</t>
  </si>
  <si>
    <t xml:space="preserve">   Transfers from State/Local</t>
  </si>
  <si>
    <t>Disbursements</t>
  </si>
  <si>
    <t xml:space="preserve">   Contributions</t>
  </si>
  <si>
    <t xml:space="preserve">   Coord. Expend.</t>
  </si>
  <si>
    <t xml:space="preserve">   Independent Expend.</t>
  </si>
  <si>
    <t>Cash on Hand</t>
  </si>
  <si>
    <t>Debts Owed By</t>
  </si>
  <si>
    <t>National Republican Senatorial Committee</t>
  </si>
  <si>
    <t>National Republican Congressional Committee</t>
  </si>
  <si>
    <t>Republican State and Local</t>
  </si>
  <si>
    <t>Total Republican</t>
  </si>
  <si>
    <t>Note: This table includes only federal activity</t>
  </si>
  <si>
    <t>Receipts*</t>
  </si>
  <si>
    <t>*Receipts and Disbursements for all committees do not include transfers from national and state/local</t>
  </si>
  <si>
    <t>2005-2006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</si>
</sst>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0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5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workbookViewId="0" topLeftCell="A49">
      <selection activeCell="B56" sqref="B56:E57"/>
    </sheetView>
  </sheetViews>
  <sheetFormatPr defaultColWidth="9.140625" defaultRowHeight="12.75"/>
  <cols>
    <col min="1" max="1" width="27.421875" style="0" customWidth="1"/>
    <col min="2" max="2" width="14.140625" style="0" customWidth="1"/>
    <col min="3" max="3" width="13.421875" style="11" customWidth="1"/>
    <col min="4" max="5" width="13.00390625" style="0" customWidth="1"/>
    <col min="6" max="6" width="12.421875" style="0" customWidth="1"/>
    <col min="7" max="7" width="13.7109375" style="0" customWidth="1"/>
    <col min="8" max="8" width="12.8515625" style="0" customWidth="1"/>
    <col min="9" max="9" width="13.421875" style="0" customWidth="1"/>
    <col min="11" max="11" width="8.8515625" style="12" customWidth="1"/>
  </cols>
  <sheetData>
    <row r="1" spans="1:5" ht="12.75">
      <c r="A1" s="1"/>
      <c r="B1" s="1"/>
      <c r="C1" s="1"/>
      <c r="D1" s="1"/>
      <c r="E1" s="1"/>
    </row>
    <row r="2" spans="1:4" ht="12.75">
      <c r="A2" s="1"/>
      <c r="B2" s="1"/>
      <c r="C2" s="1" t="s">
        <v>0</v>
      </c>
      <c r="D2" s="1"/>
    </row>
    <row r="3" spans="1:5" ht="12.75">
      <c r="A3" s="1"/>
      <c r="B3" s="1"/>
      <c r="C3" s="1"/>
      <c r="D3" s="1"/>
      <c r="E3" s="1"/>
    </row>
    <row r="4" spans="1:9" ht="12.75">
      <c r="A4" s="2"/>
      <c r="B4" s="3" t="s">
        <v>27</v>
      </c>
      <c r="C4" s="3" t="s">
        <v>1</v>
      </c>
      <c r="D4" s="3" t="s">
        <v>2</v>
      </c>
      <c r="E4" s="4" t="s">
        <v>3</v>
      </c>
      <c r="F4" s="5" t="s">
        <v>4</v>
      </c>
      <c r="G4" s="5" t="s">
        <v>5</v>
      </c>
      <c r="H4" s="5" t="s">
        <v>6</v>
      </c>
      <c r="I4" s="5" t="s">
        <v>7</v>
      </c>
    </row>
    <row r="5" spans="1:5" ht="12.75">
      <c r="A5" s="1" t="s">
        <v>8</v>
      </c>
      <c r="B5" s="1"/>
      <c r="C5" s="1"/>
      <c r="D5" s="1"/>
      <c r="E5" s="1"/>
    </row>
    <row r="6" spans="1:9" ht="12.75">
      <c r="A6" s="6" t="s">
        <v>9</v>
      </c>
      <c r="B6" s="7">
        <v>168235606</v>
      </c>
      <c r="C6" s="10">
        <v>219392741</v>
      </c>
      <c r="D6" s="7">
        <v>115831015</v>
      </c>
      <c r="E6" s="7">
        <v>91270238</v>
      </c>
      <c r="F6" s="8">
        <v>60549654</v>
      </c>
      <c r="G6" s="9">
        <v>89524892</v>
      </c>
      <c r="H6" s="9">
        <v>56496327</v>
      </c>
      <c r="I6" s="9">
        <v>49649419</v>
      </c>
    </row>
    <row r="7" spans="1:9" ht="12.75">
      <c r="A7" s="6" t="s">
        <v>10</v>
      </c>
      <c r="B7" s="7">
        <v>158911478</v>
      </c>
      <c r="C7" s="10">
        <v>212745724</v>
      </c>
      <c r="D7" s="7">
        <v>110259478</v>
      </c>
      <c r="E7" s="7">
        <v>87852414</v>
      </c>
      <c r="F7" s="8">
        <v>56132758</v>
      </c>
      <c r="G7" s="9">
        <v>86051774</v>
      </c>
      <c r="H7" s="9">
        <v>54806243</v>
      </c>
      <c r="I7" s="9">
        <v>46300629</v>
      </c>
    </row>
    <row r="8" spans="1:9" ht="12.75">
      <c r="A8" s="6" t="s">
        <v>11</v>
      </c>
      <c r="B8" s="7">
        <v>1879234</v>
      </c>
      <c r="C8" s="10">
        <v>2362780</v>
      </c>
      <c r="D8" s="7">
        <v>564684</v>
      </c>
      <c r="E8" s="7">
        <v>779482</v>
      </c>
      <c r="F8" s="8">
        <v>109420</v>
      </c>
      <c r="G8" s="9">
        <v>509990</v>
      </c>
      <c r="H8" s="9">
        <v>373810</v>
      </c>
      <c r="I8" s="9">
        <v>450886</v>
      </c>
    </row>
    <row r="9" spans="1:9" ht="12.75">
      <c r="A9" s="6" t="s">
        <v>12</v>
      </c>
      <c r="B9" s="7">
        <f>1059006+381825</f>
        <v>1440831</v>
      </c>
      <c r="C9" s="10">
        <v>1808333</v>
      </c>
      <c r="D9" s="7">
        <f>108851+517</f>
        <v>109368</v>
      </c>
      <c r="E9" s="7">
        <v>743192</v>
      </c>
      <c r="F9" s="8">
        <f>672270+12000</f>
        <v>684270</v>
      </c>
      <c r="G9" s="9">
        <v>484000</v>
      </c>
      <c r="H9" s="9">
        <v>4700</v>
      </c>
      <c r="I9" s="9">
        <v>0</v>
      </c>
    </row>
    <row r="10" spans="1:9" ht="12.75">
      <c r="A10" s="6" t="s">
        <v>13</v>
      </c>
      <c r="B10" s="7">
        <f>848710+11705</f>
        <v>860415</v>
      </c>
      <c r="C10" s="10">
        <v>0</v>
      </c>
      <c r="D10" s="7">
        <v>1285</v>
      </c>
      <c r="E10" s="7">
        <v>800000</v>
      </c>
      <c r="F10" s="8">
        <v>233000</v>
      </c>
      <c r="G10" s="9">
        <v>63827</v>
      </c>
      <c r="H10" s="9">
        <v>0</v>
      </c>
      <c r="I10" s="9">
        <v>98000</v>
      </c>
    </row>
    <row r="11" spans="1:9" ht="12.75">
      <c r="A11" s="6" t="s">
        <v>14</v>
      </c>
      <c r="B11" s="7">
        <v>138221861</v>
      </c>
      <c r="C11" s="10">
        <v>146407656</v>
      </c>
      <c r="D11" s="7">
        <v>94462469</v>
      </c>
      <c r="E11" s="7">
        <v>71382992</v>
      </c>
      <c r="F11" s="8">
        <v>60839075</v>
      </c>
      <c r="G11" s="9">
        <v>89190344</v>
      </c>
      <c r="H11" s="9">
        <v>47269001</v>
      </c>
      <c r="I11" s="9">
        <v>44260647</v>
      </c>
    </row>
    <row r="12" spans="1:9" ht="12.75">
      <c r="A12" s="6" t="s">
        <v>15</v>
      </c>
      <c r="B12" s="7">
        <v>206195</v>
      </c>
      <c r="C12" s="10">
        <v>29492</v>
      </c>
      <c r="D12" s="7">
        <v>144000</v>
      </c>
      <c r="E12" s="7">
        <v>124000</v>
      </c>
      <c r="F12" s="8">
        <v>33986</v>
      </c>
      <c r="G12" s="9">
        <v>51518</v>
      </c>
      <c r="H12" s="9">
        <v>52036</v>
      </c>
      <c r="I12" s="9">
        <v>60445</v>
      </c>
    </row>
    <row r="13" spans="1:9" ht="12.75">
      <c r="A13" s="6" t="s">
        <v>16</v>
      </c>
      <c r="B13" s="7">
        <v>172009</v>
      </c>
      <c r="C13" s="10">
        <v>1136</v>
      </c>
      <c r="D13" s="7">
        <v>271750</v>
      </c>
      <c r="E13" s="7">
        <v>264561</v>
      </c>
      <c r="F13" s="8">
        <v>26541</v>
      </c>
      <c r="G13" s="9">
        <v>1084</v>
      </c>
      <c r="H13" s="9">
        <v>149107</v>
      </c>
      <c r="I13" s="9">
        <v>0</v>
      </c>
    </row>
    <row r="14" spans="1:9" ht="12.75">
      <c r="A14" s="6" t="s">
        <v>17</v>
      </c>
      <c r="B14" s="7">
        <v>8860</v>
      </c>
      <c r="C14" s="10">
        <v>0</v>
      </c>
      <c r="D14" s="7">
        <v>0</v>
      </c>
      <c r="E14" s="7">
        <v>0</v>
      </c>
      <c r="F14" s="8">
        <v>0</v>
      </c>
      <c r="G14" s="9">
        <v>0</v>
      </c>
      <c r="H14" s="9">
        <v>0</v>
      </c>
      <c r="I14" s="9">
        <v>0</v>
      </c>
    </row>
    <row r="15" spans="1:9" ht="12.75">
      <c r="A15" s="6" t="s">
        <v>18</v>
      </c>
      <c r="B15" s="7">
        <v>44681056</v>
      </c>
      <c r="C15" s="10">
        <v>77848851</v>
      </c>
      <c r="D15" s="7">
        <v>45114273</v>
      </c>
      <c r="E15" s="7">
        <v>21073916</v>
      </c>
      <c r="F15" s="8">
        <v>2637492</v>
      </c>
      <c r="G15" s="9">
        <v>763790</v>
      </c>
      <c r="H15" s="9">
        <v>6412835</v>
      </c>
      <c r="I15" s="9">
        <v>4058666</v>
      </c>
    </row>
    <row r="16" spans="1:9" ht="12.75">
      <c r="A16" s="6" t="s">
        <v>19</v>
      </c>
      <c r="B16" s="7">
        <v>0</v>
      </c>
      <c r="C16" s="10">
        <v>0</v>
      </c>
      <c r="D16" s="7">
        <v>0</v>
      </c>
      <c r="E16" s="7">
        <v>0</v>
      </c>
      <c r="F16" s="8">
        <v>0</v>
      </c>
      <c r="G16" s="9">
        <v>500000</v>
      </c>
      <c r="H16" s="9">
        <v>0</v>
      </c>
      <c r="I16" s="9">
        <v>0</v>
      </c>
    </row>
    <row r="17" spans="1:9" ht="12.75">
      <c r="A17" s="1"/>
      <c r="B17" s="7"/>
      <c r="C17" s="10"/>
      <c r="D17" s="7"/>
      <c r="E17" s="7"/>
      <c r="F17" s="8"/>
      <c r="G17" s="9"/>
      <c r="H17" s="9"/>
      <c r="I17" s="9"/>
    </row>
    <row r="18" spans="1:9" ht="12.75">
      <c r="A18" s="1" t="s">
        <v>20</v>
      </c>
      <c r="B18" s="7"/>
      <c r="C18" s="10"/>
      <c r="D18" s="7"/>
      <c r="E18" s="7"/>
      <c r="F18" s="8"/>
      <c r="G18" s="9"/>
      <c r="H18" s="9"/>
      <c r="I18" s="9"/>
    </row>
    <row r="19" spans="1:9" ht="12.75">
      <c r="A19" s="6" t="s">
        <v>9</v>
      </c>
      <c r="B19" s="7">
        <f>57845954+4778037</f>
        <v>62623991</v>
      </c>
      <c r="C19" s="10">
        <f>46027187+4326584</f>
        <v>50353771</v>
      </c>
      <c r="D19" s="7">
        <v>42163788</v>
      </c>
      <c r="E19" s="7">
        <v>30706450</v>
      </c>
      <c r="F19" s="8">
        <v>37304793</v>
      </c>
      <c r="G19" s="9">
        <v>40650674</v>
      </c>
      <c r="H19" s="9">
        <v>46827100</v>
      </c>
      <c r="I19" s="9">
        <v>48167495</v>
      </c>
    </row>
    <row r="20" spans="1:9" ht="12.75">
      <c r="A20" s="6" t="s">
        <v>10</v>
      </c>
      <c r="B20" s="7">
        <f>46237583+3771749</f>
        <v>50009332</v>
      </c>
      <c r="C20" s="10">
        <f>38903880+3650295</f>
        <v>42554175</v>
      </c>
      <c r="D20" s="7">
        <v>30987754</v>
      </c>
      <c r="E20" s="7">
        <v>23323495</v>
      </c>
      <c r="F20" s="8">
        <v>31079679</v>
      </c>
      <c r="G20" s="9">
        <v>35619562</v>
      </c>
      <c r="H20" s="9">
        <v>43277334</v>
      </c>
      <c r="I20" s="9">
        <v>46666195</v>
      </c>
    </row>
    <row r="21" spans="1:9" ht="12.75">
      <c r="A21" s="6" t="s">
        <v>11</v>
      </c>
      <c r="B21" s="7">
        <f>8503811+798475</f>
        <v>9302286</v>
      </c>
      <c r="C21" s="10">
        <f>6600558+650715</f>
        <v>7251273</v>
      </c>
      <c r="D21" s="7">
        <v>3044650</v>
      </c>
      <c r="E21" s="7">
        <v>3373000</v>
      </c>
      <c r="F21" s="8">
        <v>2992455</v>
      </c>
      <c r="G21" s="9">
        <v>2669589</v>
      </c>
      <c r="H21" s="9">
        <v>1340125</v>
      </c>
      <c r="I21" s="9">
        <v>988194</v>
      </c>
    </row>
    <row r="22" spans="1:9" ht="12.75">
      <c r="A22" s="6" t="s">
        <v>12</v>
      </c>
      <c r="B22" s="7">
        <v>1000000</v>
      </c>
      <c r="C22" s="10">
        <v>0</v>
      </c>
      <c r="D22" s="7">
        <v>100000</v>
      </c>
      <c r="E22" s="7">
        <v>0</v>
      </c>
      <c r="F22" s="8">
        <v>800000</v>
      </c>
      <c r="G22" s="9">
        <v>820000</v>
      </c>
      <c r="H22" s="9">
        <v>640000</v>
      </c>
      <c r="I22" s="9">
        <v>5000</v>
      </c>
    </row>
    <row r="23" spans="1:9" ht="12.75">
      <c r="A23" s="6" t="s">
        <v>13</v>
      </c>
      <c r="B23" s="7">
        <v>100000</v>
      </c>
      <c r="C23" s="10">
        <v>65000</v>
      </c>
      <c r="D23" s="7">
        <v>4332199</v>
      </c>
      <c r="E23" s="7">
        <v>445000</v>
      </c>
      <c r="F23" s="8">
        <v>1409123</v>
      </c>
      <c r="G23" s="9">
        <v>210000</v>
      </c>
      <c r="H23" s="9">
        <v>24000</v>
      </c>
      <c r="I23" s="9">
        <v>0</v>
      </c>
    </row>
    <row r="24" spans="1:9" ht="12.75">
      <c r="A24" s="6" t="s">
        <v>14</v>
      </c>
      <c r="B24" s="7">
        <f>40601887+3171154</f>
        <v>43773041</v>
      </c>
      <c r="C24" s="10">
        <f>29216318+2713150</f>
        <v>31929468</v>
      </c>
      <c r="D24" s="7">
        <v>26141183</v>
      </c>
      <c r="E24" s="7">
        <v>19882976</v>
      </c>
      <c r="F24" s="8">
        <v>37395242</v>
      </c>
      <c r="G24" s="9">
        <v>30366747</v>
      </c>
      <c r="H24" s="9">
        <v>41913136</v>
      </c>
      <c r="I24" s="9">
        <v>41915274</v>
      </c>
    </row>
    <row r="25" spans="1:9" ht="12.75">
      <c r="A25" s="6" t="s">
        <v>15</v>
      </c>
      <c r="B25" s="7">
        <f>182157+25000</f>
        <v>207157</v>
      </c>
      <c r="C25" s="10">
        <f>327597+153981</f>
        <v>481578</v>
      </c>
      <c r="D25" s="7">
        <v>420977</v>
      </c>
      <c r="E25" s="7">
        <v>302834</v>
      </c>
      <c r="F25" s="8">
        <v>169000</v>
      </c>
      <c r="G25" s="9">
        <v>550500</v>
      </c>
      <c r="H25" s="9">
        <v>244888</v>
      </c>
      <c r="I25" s="9">
        <v>428983</v>
      </c>
    </row>
    <row r="26" spans="1:9" ht="12.75">
      <c r="A26" s="6" t="s">
        <v>16</v>
      </c>
      <c r="B26" s="7">
        <v>16935</v>
      </c>
      <c r="C26" s="10">
        <v>515000</v>
      </c>
      <c r="D26" s="7">
        <v>82715</v>
      </c>
      <c r="E26" s="7">
        <v>172</v>
      </c>
      <c r="F26" s="8">
        <v>0</v>
      </c>
      <c r="G26" s="9">
        <v>535757</v>
      </c>
      <c r="H26" s="9">
        <v>1352961</v>
      </c>
      <c r="I26" s="9">
        <v>1644835</v>
      </c>
    </row>
    <row r="27" spans="1:9" ht="12.75">
      <c r="A27" s="6" t="s">
        <v>17</v>
      </c>
      <c r="B27" s="7">
        <v>0</v>
      </c>
      <c r="C27" s="10">
        <v>224330</v>
      </c>
      <c r="D27" s="7">
        <v>0</v>
      </c>
      <c r="E27" s="7">
        <v>600</v>
      </c>
      <c r="F27" s="8">
        <v>-118758</v>
      </c>
      <c r="G27" s="9">
        <v>0</v>
      </c>
      <c r="H27" s="9">
        <v>0</v>
      </c>
      <c r="I27" s="9">
        <v>0</v>
      </c>
    </row>
    <row r="28" spans="1:9" ht="12.75">
      <c r="A28" s="6" t="s">
        <v>18</v>
      </c>
      <c r="B28" s="7">
        <v>19867929</v>
      </c>
      <c r="C28" s="10">
        <v>19181103</v>
      </c>
      <c r="D28" s="7">
        <v>17590486</v>
      </c>
      <c r="E28" s="7">
        <v>11270047</v>
      </c>
      <c r="F28" s="8">
        <v>736267</v>
      </c>
      <c r="G28" s="9">
        <v>10052362</v>
      </c>
      <c r="H28" s="9">
        <v>6066038</v>
      </c>
      <c r="I28" s="9">
        <v>6163750</v>
      </c>
    </row>
    <row r="29" spans="1:9" ht="12.75">
      <c r="A29" s="6" t="s">
        <v>19</v>
      </c>
      <c r="B29" s="7">
        <v>0</v>
      </c>
      <c r="C29" s="10">
        <v>0</v>
      </c>
      <c r="D29" s="7">
        <v>0</v>
      </c>
      <c r="E29" s="7">
        <v>665490</v>
      </c>
      <c r="F29" s="8">
        <v>1159030</v>
      </c>
      <c r="G29" s="9">
        <v>0</v>
      </c>
      <c r="H29" s="9">
        <v>27777</v>
      </c>
      <c r="I29" s="9">
        <v>430677</v>
      </c>
    </row>
    <row r="30" spans="1:9" ht="12.75">
      <c r="A30" s="1"/>
      <c r="B30" s="7"/>
      <c r="C30" s="10"/>
      <c r="D30" s="7"/>
      <c r="E30" s="7"/>
      <c r="F30" s="8"/>
      <c r="G30" s="9"/>
      <c r="H30" s="9"/>
      <c r="I30" s="9"/>
    </row>
    <row r="31" spans="1:9" ht="12.75">
      <c r="A31" s="1" t="s">
        <v>21</v>
      </c>
      <c r="B31" s="7"/>
      <c r="C31" s="10"/>
      <c r="D31" s="7"/>
      <c r="E31" s="7"/>
      <c r="F31" s="8"/>
      <c r="G31" s="9"/>
      <c r="H31" s="9"/>
      <c r="I31" s="9"/>
    </row>
    <row r="32" spans="1:9" ht="12.75">
      <c r="A32" s="6" t="s">
        <v>9</v>
      </c>
      <c r="B32" s="7">
        <v>102875917</v>
      </c>
      <c r="C32" s="10">
        <f>107769672+7437149</f>
        <v>115206821</v>
      </c>
      <c r="D32" s="7">
        <f>118007489-52995089</f>
        <v>65012400</v>
      </c>
      <c r="E32" s="7">
        <f>102713064-46006677</f>
        <v>56706387</v>
      </c>
      <c r="F32" s="8">
        <f>78154079-35561790</f>
        <v>42592289</v>
      </c>
      <c r="G32" s="9">
        <f>49060285+44945889-44194465</f>
        <v>49811709</v>
      </c>
      <c r="H32" s="9">
        <v>16465667</v>
      </c>
      <c r="I32" s="9">
        <v>21580141</v>
      </c>
    </row>
    <row r="33" spans="1:9" ht="12.75">
      <c r="A33" s="6" t="s">
        <v>10</v>
      </c>
      <c r="B33" s="7">
        <v>84643355</v>
      </c>
      <c r="C33" s="10">
        <f>95782063+6878847</f>
        <v>102660910</v>
      </c>
      <c r="D33" s="7">
        <v>51273286</v>
      </c>
      <c r="E33" s="7">
        <v>42339582</v>
      </c>
      <c r="F33" s="8">
        <v>31050055</v>
      </c>
      <c r="G33" s="9">
        <v>41902852</v>
      </c>
      <c r="H33" s="9">
        <v>11460820</v>
      </c>
      <c r="I33" s="9">
        <v>18447933</v>
      </c>
    </row>
    <row r="34" spans="1:9" ht="12.75">
      <c r="A34" s="6" t="s">
        <v>11</v>
      </c>
      <c r="B34" s="7">
        <v>17429890</v>
      </c>
      <c r="C34" s="10">
        <v>10672083</v>
      </c>
      <c r="D34" s="7">
        <v>5949078</v>
      </c>
      <c r="E34" s="7">
        <v>6890269</v>
      </c>
      <c r="F34" s="8">
        <v>4333453</v>
      </c>
      <c r="G34" s="9">
        <v>4081975</v>
      </c>
      <c r="H34" s="9">
        <v>1641059</v>
      </c>
      <c r="I34" s="9">
        <v>1158419</v>
      </c>
    </row>
    <row r="35" spans="1:9" ht="12.75">
      <c r="A35" s="6" t="s">
        <v>12</v>
      </c>
      <c r="B35" s="7">
        <v>0</v>
      </c>
      <c r="C35" s="10">
        <v>0</v>
      </c>
      <c r="D35" s="7">
        <v>2724000</v>
      </c>
      <c r="E35" s="7">
        <v>1820000</v>
      </c>
      <c r="F35" s="8">
        <f>110000+1600000</f>
        <v>1710000</v>
      </c>
      <c r="G35" s="9">
        <v>2090000</v>
      </c>
      <c r="H35" s="9">
        <v>2468334</v>
      </c>
      <c r="I35" s="9">
        <v>5021</v>
      </c>
    </row>
    <row r="36" spans="1:9" ht="12.75">
      <c r="A36" s="6" t="s">
        <v>13</v>
      </c>
      <c r="B36" s="7">
        <v>111000</v>
      </c>
      <c r="C36" s="10">
        <v>50000</v>
      </c>
      <c r="D36" s="7">
        <v>815000</v>
      </c>
      <c r="E36" s="7">
        <v>1772250</v>
      </c>
      <c r="F36" s="8">
        <v>0</v>
      </c>
      <c r="G36" s="9">
        <v>0</v>
      </c>
      <c r="H36" s="9">
        <v>0</v>
      </c>
      <c r="I36" s="9">
        <v>0</v>
      </c>
    </row>
    <row r="37" spans="1:9" ht="12.75">
      <c r="A37" s="6" t="s">
        <v>14</v>
      </c>
      <c r="B37" s="7">
        <v>79403972</v>
      </c>
      <c r="C37" s="10">
        <f>91230962+5985170</f>
        <v>97216132</v>
      </c>
      <c r="D37" s="7">
        <f>105295208-52995089</f>
        <v>52300119</v>
      </c>
      <c r="E37" s="7">
        <f>93088290-46006677</f>
        <v>47081613</v>
      </c>
      <c r="F37" s="8">
        <f>74555440-35561790</f>
        <v>38993650</v>
      </c>
      <c r="G37" s="9">
        <f>44212462+42784919-44194465</f>
        <v>42802916</v>
      </c>
      <c r="H37" s="9">
        <v>15149976</v>
      </c>
      <c r="I37" s="9">
        <v>19844211</v>
      </c>
    </row>
    <row r="38" spans="1:9" ht="12.75">
      <c r="A38" s="6" t="s">
        <v>15</v>
      </c>
      <c r="B38" s="7">
        <v>191572</v>
      </c>
      <c r="C38" s="10">
        <f>198965+1087</f>
        <v>200052</v>
      </c>
      <c r="D38" s="7">
        <v>356177</v>
      </c>
      <c r="E38" s="7">
        <v>312852</v>
      </c>
      <c r="F38" s="8">
        <v>267843</v>
      </c>
      <c r="G38" s="9">
        <v>320861</v>
      </c>
      <c r="H38" s="9">
        <v>119726</v>
      </c>
      <c r="I38" s="9">
        <v>166033</v>
      </c>
    </row>
    <row r="39" spans="1:9" ht="12.75">
      <c r="A39" s="6" t="s">
        <v>16</v>
      </c>
      <c r="B39" s="7">
        <v>163217</v>
      </c>
      <c r="C39" s="10">
        <v>189215</v>
      </c>
      <c r="D39" s="7">
        <v>278224</v>
      </c>
      <c r="E39" s="7">
        <v>60388</v>
      </c>
      <c r="F39" s="8">
        <v>281021</v>
      </c>
      <c r="G39" s="9">
        <v>171133</v>
      </c>
      <c r="H39" s="9">
        <v>465766</v>
      </c>
      <c r="I39" s="9">
        <v>165252</v>
      </c>
    </row>
    <row r="40" spans="1:9" ht="12.75">
      <c r="A40" s="6" t="s">
        <v>17</v>
      </c>
      <c r="B40" s="7">
        <v>5867387</v>
      </c>
      <c r="C40" s="10">
        <v>2338945</v>
      </c>
      <c r="D40" s="7">
        <v>91047</v>
      </c>
      <c r="E40" s="7">
        <v>548800</v>
      </c>
      <c r="F40" s="8">
        <v>0</v>
      </c>
      <c r="G40" s="9">
        <v>0</v>
      </c>
      <c r="H40" s="9">
        <v>0</v>
      </c>
      <c r="I40" s="9">
        <v>0</v>
      </c>
    </row>
    <row r="41" spans="1:9" ht="12.75">
      <c r="A41" s="6" t="s">
        <v>18</v>
      </c>
      <c r="B41" s="7">
        <v>26492809</v>
      </c>
      <c r="C41" s="10">
        <v>20254407</v>
      </c>
      <c r="D41" s="7">
        <v>11901211</v>
      </c>
      <c r="E41" s="7">
        <v>10862071</v>
      </c>
      <c r="F41" s="8">
        <v>4136012</v>
      </c>
      <c r="G41" s="9">
        <f>2161117+5412226</f>
        <v>7573343</v>
      </c>
      <c r="H41" s="9">
        <v>1493818</v>
      </c>
      <c r="I41" s="9">
        <v>1919324</v>
      </c>
    </row>
    <row r="42" spans="1:9" ht="12.75">
      <c r="A42" s="6" t="s">
        <v>19</v>
      </c>
      <c r="B42" s="7">
        <v>0</v>
      </c>
      <c r="C42" s="10">
        <v>0</v>
      </c>
      <c r="D42" s="7">
        <v>0</v>
      </c>
      <c r="E42" s="7">
        <v>445213</v>
      </c>
      <c r="F42" s="8">
        <v>942598</v>
      </c>
      <c r="G42" s="9">
        <v>601032</v>
      </c>
      <c r="H42" s="9">
        <v>2305420</v>
      </c>
      <c r="I42" s="9">
        <v>1482860</v>
      </c>
    </row>
    <row r="43" spans="1:9" ht="12.75">
      <c r="A43" s="1"/>
      <c r="B43" s="7"/>
      <c r="C43" s="10"/>
      <c r="D43" s="7"/>
      <c r="E43" s="7"/>
      <c r="F43" s="8"/>
      <c r="G43" s="9"/>
      <c r="H43" s="9"/>
      <c r="I43" s="9"/>
    </row>
    <row r="44" spans="1:9" ht="12.75">
      <c r="A44" s="1" t="s">
        <v>22</v>
      </c>
      <c r="B44" s="7"/>
      <c r="C44" s="10"/>
      <c r="D44" s="7"/>
      <c r="E44" s="7"/>
      <c r="F44" s="8"/>
      <c r="G44" s="9"/>
      <c r="H44" s="9"/>
      <c r="I44" s="9"/>
    </row>
    <row r="45" spans="1:9" ht="12.75">
      <c r="A45" s="6" t="s">
        <v>9</v>
      </c>
      <c r="B45" s="7">
        <v>82785800</v>
      </c>
      <c r="C45" s="10">
        <v>91362387</v>
      </c>
      <c r="D45" s="7">
        <v>74495434</v>
      </c>
      <c r="E45" s="7">
        <v>67023857</v>
      </c>
      <c r="F45" s="8">
        <v>52850352</v>
      </c>
      <c r="G45" s="9">
        <v>63858793</v>
      </c>
      <c r="H45" s="9">
        <v>42189899</v>
      </c>
      <c r="I45" s="9">
        <v>37478259</v>
      </c>
    </row>
    <row r="46" spans="1:9" ht="12.75">
      <c r="A46" s="6" t="s">
        <v>10</v>
      </c>
      <c r="B46" s="7">
        <v>66720505</v>
      </c>
      <c r="C46" s="10">
        <v>75058665</v>
      </c>
      <c r="D46" s="7">
        <v>62493439</v>
      </c>
      <c r="E46" s="7">
        <v>60159545</v>
      </c>
      <c r="F46" s="8">
        <v>48811745</v>
      </c>
      <c r="G46" s="9">
        <v>53832844</v>
      </c>
      <c r="H46" s="9">
        <v>38370277</v>
      </c>
      <c r="I46" s="9">
        <v>33920596</v>
      </c>
    </row>
    <row r="47" spans="1:9" ht="12.75">
      <c r="A47" s="6" t="s">
        <v>11</v>
      </c>
      <c r="B47" s="7">
        <v>2875622</v>
      </c>
      <c r="C47" s="10">
        <v>2539344</v>
      </c>
      <c r="D47" s="7">
        <v>1289375</v>
      </c>
      <c r="E47" s="7">
        <v>1172607</v>
      </c>
      <c r="F47" s="8">
        <v>602190</v>
      </c>
      <c r="G47" s="9">
        <v>701432</v>
      </c>
      <c r="H47" s="9">
        <v>548606</v>
      </c>
      <c r="I47" s="9">
        <v>637619</v>
      </c>
    </row>
    <row r="48" spans="1:9" ht="12.75">
      <c r="A48" s="6" t="s">
        <v>12</v>
      </c>
      <c r="B48" s="7">
        <v>6612216</v>
      </c>
      <c r="C48" s="10">
        <v>8906725</v>
      </c>
      <c r="D48" s="7">
        <v>4784074</v>
      </c>
      <c r="E48" s="7">
        <v>2378422</v>
      </c>
      <c r="F48" s="8">
        <f>50860+1696206</f>
        <v>1747066</v>
      </c>
      <c r="G48" s="9">
        <v>7375240</v>
      </c>
      <c r="H48" s="9">
        <v>459986</v>
      </c>
      <c r="I48" s="9">
        <v>627318</v>
      </c>
    </row>
    <row r="49" spans="1:9" ht="12.75">
      <c r="A49" s="6" t="s">
        <v>13</v>
      </c>
      <c r="B49" s="7">
        <f>505733+218347</f>
        <v>724080</v>
      </c>
      <c r="C49" s="10">
        <v>780689</v>
      </c>
      <c r="D49" s="7">
        <f>988209+13125</f>
        <v>1001334</v>
      </c>
      <c r="E49" s="7">
        <v>389383</v>
      </c>
      <c r="F49" s="8">
        <v>341830</v>
      </c>
      <c r="G49" s="9">
        <v>705359</v>
      </c>
      <c r="H49" s="9">
        <v>196268</v>
      </c>
      <c r="I49" s="9">
        <v>344114</v>
      </c>
    </row>
    <row r="50" spans="1:9" ht="12.75">
      <c r="A50" s="6" t="s">
        <v>14</v>
      </c>
      <c r="B50" s="7">
        <v>65984541</v>
      </c>
      <c r="C50" s="10">
        <v>71596755</v>
      </c>
      <c r="D50" s="7">
        <v>54624478</v>
      </c>
      <c r="E50" s="7">
        <v>54692746</v>
      </c>
      <c r="F50" s="8">
        <v>40301031</v>
      </c>
      <c r="G50" s="9">
        <v>52044963</v>
      </c>
      <c r="H50" s="9">
        <v>32656984</v>
      </c>
      <c r="I50" s="9">
        <v>30312409</v>
      </c>
    </row>
    <row r="51" spans="1:9" ht="12.75">
      <c r="A51" s="6" t="s">
        <v>15</v>
      </c>
      <c r="B51" s="7">
        <v>539167</v>
      </c>
      <c r="C51" s="10">
        <v>386739</v>
      </c>
      <c r="D51" s="7">
        <v>1525277</v>
      </c>
      <c r="E51" s="7">
        <v>626240</v>
      </c>
      <c r="F51" s="8">
        <v>957489</v>
      </c>
      <c r="G51" s="9">
        <v>824502</v>
      </c>
      <c r="H51" s="9">
        <v>290724</v>
      </c>
      <c r="I51" s="9">
        <v>397842</v>
      </c>
    </row>
    <row r="52" spans="1:9" ht="12.75">
      <c r="A52" s="6" t="s">
        <v>16</v>
      </c>
      <c r="B52" s="7">
        <v>53399</v>
      </c>
      <c r="C52" s="10">
        <v>69765</v>
      </c>
      <c r="D52" s="7">
        <v>311785</v>
      </c>
      <c r="E52" s="7">
        <v>121753</v>
      </c>
      <c r="F52" s="8">
        <v>107000</v>
      </c>
      <c r="G52" s="9">
        <v>39255</v>
      </c>
      <c r="H52" s="9">
        <v>36625</v>
      </c>
      <c r="I52" s="9">
        <v>7400</v>
      </c>
    </row>
    <row r="53" spans="1:9" ht="12.75">
      <c r="A53" s="6" t="s">
        <v>17</v>
      </c>
      <c r="B53" s="7">
        <v>140281</v>
      </c>
      <c r="C53" s="10">
        <v>711926</v>
      </c>
      <c r="D53" s="7">
        <v>2800</v>
      </c>
      <c r="E53" s="7">
        <v>127642</v>
      </c>
      <c r="F53" s="8">
        <v>86636</v>
      </c>
      <c r="G53" s="9">
        <v>1634</v>
      </c>
      <c r="H53" s="9">
        <v>0</v>
      </c>
      <c r="I53" s="9">
        <v>0</v>
      </c>
    </row>
    <row r="54" spans="1:9" ht="12.75">
      <c r="A54" s="6" t="s">
        <v>18</v>
      </c>
      <c r="B54" s="7">
        <v>21081306</v>
      </c>
      <c r="C54" s="10">
        <v>18308342</v>
      </c>
      <c r="D54" s="7">
        <v>13659988</v>
      </c>
      <c r="E54" s="7">
        <v>22050093</v>
      </c>
      <c r="F54" s="8">
        <v>9832618</v>
      </c>
      <c r="G54" s="9">
        <v>9715697</v>
      </c>
      <c r="H54" s="9">
        <v>7370720</v>
      </c>
      <c r="I54" s="9">
        <v>5884660</v>
      </c>
    </row>
    <row r="55" spans="1:9" ht="12.75">
      <c r="A55" s="6" t="s">
        <v>19</v>
      </c>
      <c r="B55" s="7">
        <v>1961901</v>
      </c>
      <c r="C55" s="10">
        <v>1388778</v>
      </c>
      <c r="D55" s="7">
        <v>1280869</v>
      </c>
      <c r="E55" s="7">
        <v>1982067</v>
      </c>
      <c r="F55" s="8">
        <v>2130622</v>
      </c>
      <c r="G55" s="9">
        <v>1958323</v>
      </c>
      <c r="H55" s="9">
        <v>2234463</v>
      </c>
      <c r="I55" s="9">
        <v>2126951</v>
      </c>
    </row>
    <row r="56" spans="1:9" ht="12.75">
      <c r="A56" s="1"/>
      <c r="B56" s="7"/>
      <c r="C56" s="10"/>
      <c r="D56" s="7"/>
      <c r="E56" s="14"/>
      <c r="F56" s="8"/>
      <c r="G56" s="9"/>
      <c r="H56" s="9"/>
      <c r="I56" s="9"/>
    </row>
    <row r="57" spans="1:7" ht="12.75">
      <c r="A57" s="1" t="s">
        <v>23</v>
      </c>
      <c r="B57" s="14"/>
      <c r="C57" s="13"/>
      <c r="D57" s="7"/>
      <c r="E57" s="7"/>
      <c r="F57" s="8"/>
      <c r="G57" s="9"/>
    </row>
    <row r="58" spans="1:9" ht="12.75">
      <c r="A58" s="6" t="s">
        <v>25</v>
      </c>
      <c r="B58" s="7">
        <f>B6+B19+B32+B45-B61-B62</f>
        <v>405672772</v>
      </c>
      <c r="C58" s="10">
        <f aca="true" t="shared" si="0" ref="C58:I58">C6+C19+C32+C45-C61-C62</f>
        <v>464704973</v>
      </c>
      <c r="D58" s="8">
        <f t="shared" si="0"/>
        <v>283635377</v>
      </c>
      <c r="E58" s="8">
        <f t="shared" si="0"/>
        <v>237358685</v>
      </c>
      <c r="F58" s="8">
        <f t="shared" si="0"/>
        <v>186371799</v>
      </c>
      <c r="G58" s="8">
        <f t="shared" si="0"/>
        <v>232097642</v>
      </c>
      <c r="H58" s="8">
        <f t="shared" si="0"/>
        <v>158185705</v>
      </c>
      <c r="I58" s="8">
        <f t="shared" si="0"/>
        <v>155795861</v>
      </c>
    </row>
    <row r="59" spans="1:9" ht="12.75">
      <c r="A59" s="6" t="s">
        <v>10</v>
      </c>
      <c r="B59" s="7">
        <f aca="true" t="shared" si="1" ref="B59:C62">B7+B20+B33+B46</f>
        <v>360284670</v>
      </c>
      <c r="C59" s="10">
        <f t="shared" si="1"/>
        <v>433019474</v>
      </c>
      <c r="D59" s="8">
        <f aca="true" t="shared" si="2" ref="D59:I68">D7+D20+D33+D46</f>
        <v>255013957</v>
      </c>
      <c r="E59" s="8">
        <f t="shared" si="2"/>
        <v>213675036</v>
      </c>
      <c r="F59" s="8">
        <f t="shared" si="2"/>
        <v>167074237</v>
      </c>
      <c r="G59" s="9">
        <f t="shared" si="2"/>
        <v>217407032</v>
      </c>
      <c r="H59" s="9">
        <f t="shared" si="2"/>
        <v>147914674</v>
      </c>
      <c r="I59" s="9">
        <f t="shared" si="2"/>
        <v>145335353</v>
      </c>
    </row>
    <row r="60" spans="1:9" ht="12.75">
      <c r="A60" s="6" t="s">
        <v>11</v>
      </c>
      <c r="B60" s="7">
        <f t="shared" si="1"/>
        <v>31487032</v>
      </c>
      <c r="C60" s="10">
        <f t="shared" si="1"/>
        <v>22825480</v>
      </c>
      <c r="D60" s="8">
        <f t="shared" si="2"/>
        <v>10847787</v>
      </c>
      <c r="E60" s="8">
        <f t="shared" si="2"/>
        <v>12215358</v>
      </c>
      <c r="F60" s="8">
        <f t="shared" si="2"/>
        <v>8037518</v>
      </c>
      <c r="G60" s="9">
        <f t="shared" si="2"/>
        <v>7962986</v>
      </c>
      <c r="H60" s="9">
        <f t="shared" si="2"/>
        <v>3903600</v>
      </c>
      <c r="I60" s="9">
        <f t="shared" si="2"/>
        <v>3235118</v>
      </c>
    </row>
    <row r="61" spans="1:9" ht="12.75">
      <c r="A61" s="6" t="s">
        <v>12</v>
      </c>
      <c r="B61" s="7">
        <f t="shared" si="1"/>
        <v>9053047</v>
      </c>
      <c r="C61" s="10">
        <f t="shared" si="1"/>
        <v>10715058</v>
      </c>
      <c r="D61" s="8">
        <f t="shared" si="2"/>
        <v>7717442</v>
      </c>
      <c r="E61" s="8">
        <f t="shared" si="2"/>
        <v>4941614</v>
      </c>
      <c r="F61" s="8">
        <f t="shared" si="2"/>
        <v>4941336</v>
      </c>
      <c r="G61" s="9">
        <f t="shared" si="2"/>
        <v>10769240</v>
      </c>
      <c r="H61" s="9">
        <f t="shared" si="2"/>
        <v>3573020</v>
      </c>
      <c r="I61" s="9">
        <f t="shared" si="2"/>
        <v>637339</v>
      </c>
    </row>
    <row r="62" spans="1:9" ht="12.75">
      <c r="A62" s="6" t="s">
        <v>13</v>
      </c>
      <c r="B62" s="7">
        <f t="shared" si="1"/>
        <v>1795495</v>
      </c>
      <c r="C62" s="10">
        <f t="shared" si="1"/>
        <v>895689</v>
      </c>
      <c r="D62" s="8">
        <f t="shared" si="2"/>
        <v>6149818</v>
      </c>
      <c r="E62" s="8">
        <f t="shared" si="2"/>
        <v>3406633</v>
      </c>
      <c r="F62" s="8">
        <f t="shared" si="2"/>
        <v>1983953</v>
      </c>
      <c r="G62" s="9">
        <f t="shared" si="2"/>
        <v>979186</v>
      </c>
      <c r="H62" s="9">
        <f t="shared" si="2"/>
        <v>220268</v>
      </c>
      <c r="I62" s="9">
        <f t="shared" si="2"/>
        <v>442114</v>
      </c>
    </row>
    <row r="63" spans="1:9" ht="12.75">
      <c r="A63" s="6" t="s">
        <v>14</v>
      </c>
      <c r="B63" s="7">
        <f aca="true" t="shared" si="3" ref="B63:I63">B11+B24+B37+B50-B61-B62</f>
        <v>316534873</v>
      </c>
      <c r="C63" s="10">
        <f t="shared" si="3"/>
        <v>335539264</v>
      </c>
      <c r="D63" s="8">
        <f t="shared" si="3"/>
        <v>213660989</v>
      </c>
      <c r="E63" s="8">
        <f t="shared" si="3"/>
        <v>184692080</v>
      </c>
      <c r="F63" s="8">
        <f t="shared" si="3"/>
        <v>170603709</v>
      </c>
      <c r="G63" s="8">
        <f t="shared" si="3"/>
        <v>202656544</v>
      </c>
      <c r="H63" s="8">
        <f t="shared" si="3"/>
        <v>133195809</v>
      </c>
      <c r="I63" s="8">
        <f t="shared" si="3"/>
        <v>135253088</v>
      </c>
    </row>
    <row r="64" spans="1:9" ht="12.75">
      <c r="A64" s="6" t="s">
        <v>15</v>
      </c>
      <c r="B64" s="7">
        <f aca="true" t="shared" si="4" ref="B64:C68">B12+B25+B38+B51</f>
        <v>1144091</v>
      </c>
      <c r="C64" s="10">
        <f t="shared" si="4"/>
        <v>1097861</v>
      </c>
      <c r="D64" s="8">
        <f t="shared" si="2"/>
        <v>2446431</v>
      </c>
      <c r="E64" s="8">
        <f t="shared" si="2"/>
        <v>1365926</v>
      </c>
      <c r="F64" s="8">
        <f t="shared" si="2"/>
        <v>1428318</v>
      </c>
      <c r="G64" s="9">
        <f t="shared" si="2"/>
        <v>1747381</v>
      </c>
      <c r="H64" s="9">
        <f t="shared" si="2"/>
        <v>707374</v>
      </c>
      <c r="I64" s="9">
        <f t="shared" si="2"/>
        <v>1053303</v>
      </c>
    </row>
    <row r="65" spans="1:9" ht="12.75">
      <c r="A65" s="6" t="s">
        <v>16</v>
      </c>
      <c r="B65" s="7">
        <f t="shared" si="4"/>
        <v>405560</v>
      </c>
      <c r="C65" s="10">
        <f t="shared" si="4"/>
        <v>775116</v>
      </c>
      <c r="D65" s="8">
        <f t="shared" si="2"/>
        <v>944474</v>
      </c>
      <c r="E65" s="8">
        <f t="shared" si="2"/>
        <v>446874</v>
      </c>
      <c r="F65" s="8">
        <f t="shared" si="2"/>
        <v>414562</v>
      </c>
      <c r="G65" s="9">
        <f t="shared" si="2"/>
        <v>747229</v>
      </c>
      <c r="H65" s="9">
        <f t="shared" si="2"/>
        <v>2004459</v>
      </c>
      <c r="I65" s="9">
        <f t="shared" si="2"/>
        <v>1817487</v>
      </c>
    </row>
    <row r="66" spans="1:9" ht="12.75">
      <c r="A66" s="6" t="s">
        <v>17</v>
      </c>
      <c r="B66" s="7">
        <f t="shared" si="4"/>
        <v>6016528</v>
      </c>
      <c r="C66" s="10">
        <f t="shared" si="4"/>
        <v>3275201</v>
      </c>
      <c r="D66" s="8">
        <f t="shared" si="2"/>
        <v>93847</v>
      </c>
      <c r="E66" s="8">
        <f t="shared" si="2"/>
        <v>677042</v>
      </c>
      <c r="F66" s="8">
        <f t="shared" si="2"/>
        <v>-32122</v>
      </c>
      <c r="G66" s="9">
        <f t="shared" si="2"/>
        <v>1634</v>
      </c>
      <c r="H66" s="9">
        <f t="shared" si="2"/>
        <v>0</v>
      </c>
      <c r="I66" s="9">
        <f t="shared" si="2"/>
        <v>0</v>
      </c>
    </row>
    <row r="67" spans="1:9" ht="12.75">
      <c r="A67" s="6" t="s">
        <v>18</v>
      </c>
      <c r="B67" s="7">
        <f t="shared" si="4"/>
        <v>112123100</v>
      </c>
      <c r="C67" s="10">
        <f t="shared" si="4"/>
        <v>135592703</v>
      </c>
      <c r="D67" s="8">
        <f t="shared" si="2"/>
        <v>88265958</v>
      </c>
      <c r="E67" s="8">
        <f t="shared" si="2"/>
        <v>65256127</v>
      </c>
      <c r="F67" s="8">
        <f t="shared" si="2"/>
        <v>17342389</v>
      </c>
      <c r="G67" s="9">
        <f t="shared" si="2"/>
        <v>28105192</v>
      </c>
      <c r="H67" s="9">
        <f t="shared" si="2"/>
        <v>21343411</v>
      </c>
      <c r="I67" s="9">
        <f t="shared" si="2"/>
        <v>18026400</v>
      </c>
    </row>
    <row r="68" spans="1:9" ht="12.75">
      <c r="A68" s="6" t="s">
        <v>19</v>
      </c>
      <c r="B68" s="7">
        <f t="shared" si="4"/>
        <v>1961901</v>
      </c>
      <c r="C68" s="10">
        <f t="shared" si="4"/>
        <v>1388778</v>
      </c>
      <c r="D68" s="8">
        <f t="shared" si="2"/>
        <v>1280869</v>
      </c>
      <c r="E68" s="8">
        <f t="shared" si="2"/>
        <v>3092770</v>
      </c>
      <c r="F68" s="8">
        <f t="shared" si="2"/>
        <v>4232250</v>
      </c>
      <c r="G68" s="9">
        <f t="shared" si="2"/>
        <v>3059355</v>
      </c>
      <c r="H68" s="9">
        <f t="shared" si="2"/>
        <v>4567660</v>
      </c>
      <c r="I68" s="9">
        <f t="shared" si="2"/>
        <v>4040488</v>
      </c>
    </row>
    <row r="69" spans="1:6" ht="12.75">
      <c r="A69" s="1"/>
      <c r="B69" s="1"/>
      <c r="C69" s="10"/>
      <c r="D69" s="7"/>
      <c r="E69" s="7"/>
      <c r="F69" s="8"/>
    </row>
    <row r="70" spans="1:5" ht="12.75">
      <c r="A70" s="1" t="s">
        <v>24</v>
      </c>
      <c r="B70" s="1"/>
      <c r="C70" s="10"/>
      <c r="D70" s="1"/>
      <c r="E70" s="7"/>
    </row>
    <row r="71" spans="1:5" ht="12.75">
      <c r="A71" s="1" t="s">
        <v>26</v>
      </c>
      <c r="B71" s="1"/>
      <c r="C71" s="10"/>
      <c r="D71" s="1"/>
      <c r="E71" s="7"/>
    </row>
  </sheetData>
  <printOptions/>
  <pageMargins left="0.25" right="0.25" top="0.25" bottom="0.25" header="0.5" footer="0.5"/>
  <pageSetup horizontalDpi="1200" verticalDpi="12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2004-08-05T16:56:05Z</cp:lastPrinted>
  <dcterms:created xsi:type="dcterms:W3CDTF">2004-08-03T20:47:40Z</dcterms:created>
  <dcterms:modified xsi:type="dcterms:W3CDTF">2006-07-31T15:46:28Z</dcterms:modified>
  <cp:category/>
  <cp:version/>
  <cp:contentType/>
  <cp:contentStatus/>
</cp:coreProperties>
</file>