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<sst xmlns="http://schemas.openxmlformats.org/spreadsheetml/2006/main" count="79" uniqueCount="27">
  <si>
    <t>Federal Financial Activity of Republican Party Committees during Off-Election Years</t>
  </si>
  <si>
    <t>2003-2004</t>
  </si>
  <si>
    <t>2001-2002</t>
  </si>
  <si>
    <t>1999-2000</t>
  </si>
  <si>
    <t>1997-98</t>
  </si>
  <si>
    <t>1995-96</t>
  </si>
  <si>
    <t>1993-94</t>
  </si>
  <si>
    <t>1991-92</t>
  </si>
  <si>
    <t>Republican National Committee</t>
  </si>
  <si>
    <t>Receipts</t>
  </si>
  <si>
    <t xml:space="preserve">   Individuals</t>
  </si>
  <si>
    <t xml:space="preserve">   Other Cmte's</t>
  </si>
  <si>
    <t xml:space="preserve">   Transfers from other National</t>
  </si>
  <si>
    <t xml:space="preserve">   Transfers from State/Local</t>
  </si>
  <si>
    <t>Disbursements</t>
  </si>
  <si>
    <t xml:space="preserve">   Contributions</t>
  </si>
  <si>
    <t xml:space="preserve">   Coord. Expend.</t>
  </si>
  <si>
    <t xml:space="preserve">   Independent Expend.</t>
  </si>
  <si>
    <t xml:space="preserve">   Transfers to other National</t>
  </si>
  <si>
    <t xml:space="preserve">   Transfers to State/Local</t>
  </si>
  <si>
    <t>Cash on Hand</t>
  </si>
  <si>
    <t>Debts Owed By</t>
  </si>
  <si>
    <t>National Republican Senatorial Committee</t>
  </si>
  <si>
    <t>National Republican Congressional Committee</t>
  </si>
  <si>
    <t>State/Local</t>
  </si>
  <si>
    <t>Total Republican</t>
  </si>
  <si>
    <t>Total receipts and disbursements do not include transfers from other committees in the table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</si>
</sst>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5" fontId="0" fillId="0" borderId="0" xfId="0" applyNumberFormat="1" applyAlignment="1">
      <alignment/>
    </xf>
    <xf numFmtId="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46">
      <selection activeCell="A73" sqref="A73"/>
    </sheetView>
  </sheetViews>
  <sheetFormatPr defaultColWidth="9.140625" defaultRowHeight="12.75"/>
  <cols>
    <col min="2" max="2" width="27.57421875" style="0" bestFit="1" customWidth="1"/>
    <col min="3" max="3" width="12.421875" style="0" bestFit="1" customWidth="1"/>
    <col min="4" max="4" width="12.7109375" style="0" customWidth="1"/>
    <col min="5" max="7" width="12.421875" style="0" bestFit="1" customWidth="1"/>
    <col min="8" max="9" width="11.421875" style="0" bestFit="1" customWidth="1"/>
  </cols>
  <sheetData>
    <row r="1" spans="2:5" ht="13.5">
      <c r="B1" s="1"/>
      <c r="C1" s="2" t="s">
        <v>0</v>
      </c>
      <c r="E1" s="3"/>
    </row>
    <row r="2" spans="1:9" ht="12.75">
      <c r="A2" s="4"/>
      <c r="B2" s="5"/>
      <c r="C2" s="6" t="s">
        <v>1</v>
      </c>
      <c r="D2" s="6" t="s">
        <v>2</v>
      </c>
      <c r="E2" s="7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 spans="1:5" ht="12.75">
      <c r="A3" s="4" t="s">
        <v>8</v>
      </c>
      <c r="B3" s="5"/>
      <c r="C3" s="5"/>
      <c r="D3" s="5"/>
      <c r="E3" s="2"/>
    </row>
    <row r="4" spans="1:9" ht="13.5">
      <c r="A4" s="4"/>
      <c r="B4" s="5" t="s">
        <v>9</v>
      </c>
      <c r="C4" s="9">
        <v>90936791</v>
      </c>
      <c r="D4" s="10">
        <v>67280993</v>
      </c>
      <c r="E4" s="10">
        <v>43994538</v>
      </c>
      <c r="F4" s="11">
        <v>35145361</v>
      </c>
      <c r="G4" s="11">
        <v>46150824</v>
      </c>
      <c r="H4" s="11">
        <v>34197814</v>
      </c>
      <c r="I4" s="11">
        <v>32044036</v>
      </c>
    </row>
    <row r="5" spans="1:9" ht="13.5">
      <c r="A5" s="4"/>
      <c r="B5" s="5" t="s">
        <v>10</v>
      </c>
      <c r="C5" s="9">
        <v>88557820</v>
      </c>
      <c r="D5" s="10">
        <v>63894623</v>
      </c>
      <c r="E5" s="10">
        <v>41888673</v>
      </c>
      <c r="F5" s="11">
        <v>33344685</v>
      </c>
      <c r="G5" s="11">
        <v>44774721</v>
      </c>
      <c r="H5" s="11">
        <v>33230393</v>
      </c>
      <c r="I5" s="11">
        <v>29444216</v>
      </c>
    </row>
    <row r="6" spans="1:9" ht="13.5">
      <c r="A6" s="4"/>
      <c r="B6" s="5" t="s">
        <v>11</v>
      </c>
      <c r="C6" s="9">
        <v>799940</v>
      </c>
      <c r="D6" s="10">
        <v>377220</v>
      </c>
      <c r="E6" s="10">
        <v>285982</v>
      </c>
      <c r="F6" s="11">
        <v>30220</v>
      </c>
      <c r="G6" s="11">
        <v>58750</v>
      </c>
      <c r="H6" s="11">
        <v>178780</v>
      </c>
      <c r="I6" s="11">
        <v>296886</v>
      </c>
    </row>
    <row r="7" spans="1:9" ht="13.5">
      <c r="A7" s="4"/>
      <c r="B7" s="5" t="s">
        <v>12</v>
      </c>
      <c r="C7" s="9">
        <v>300966</v>
      </c>
      <c r="D7" s="10">
        <f>106525+517</f>
        <v>107042</v>
      </c>
      <c r="E7" s="10">
        <v>198600</v>
      </c>
      <c r="F7" s="11">
        <v>510000</v>
      </c>
      <c r="G7" s="11">
        <v>125000</v>
      </c>
      <c r="H7" s="11">
        <v>4700</v>
      </c>
      <c r="I7" s="11">
        <v>0</v>
      </c>
    </row>
    <row r="8" spans="1:9" ht="13.5">
      <c r="A8" s="4"/>
      <c r="B8" s="5" t="s">
        <v>13</v>
      </c>
      <c r="C8" s="9">
        <v>0</v>
      </c>
      <c r="D8" s="10">
        <v>1285</v>
      </c>
      <c r="E8" s="10">
        <v>800000</v>
      </c>
      <c r="F8" s="11">
        <v>105000</v>
      </c>
      <c r="G8" s="11">
        <v>62950</v>
      </c>
      <c r="H8" s="11">
        <v>0</v>
      </c>
      <c r="I8" s="11">
        <v>98000</v>
      </c>
    </row>
    <row r="9" spans="1:9" ht="13.5">
      <c r="A9" s="4"/>
      <c r="B9" s="5" t="s">
        <v>14</v>
      </c>
      <c r="C9" s="9">
        <v>71058317</v>
      </c>
      <c r="D9" s="10">
        <v>56012657</v>
      </c>
      <c r="E9" s="10">
        <v>40458110</v>
      </c>
      <c r="F9" s="11">
        <v>35852861</v>
      </c>
      <c r="G9" s="11">
        <v>44196278</v>
      </c>
      <c r="H9" s="11">
        <v>28190108</v>
      </c>
      <c r="I9" s="11">
        <v>29874838</v>
      </c>
    </row>
    <row r="10" spans="1:9" ht="13.5">
      <c r="A10" s="4"/>
      <c r="B10" s="5" t="s">
        <v>15</v>
      </c>
      <c r="C10" s="9">
        <v>9992</v>
      </c>
      <c r="D10" s="10">
        <v>43000</v>
      </c>
      <c r="E10" s="10">
        <v>9000</v>
      </c>
      <c r="F10" s="11">
        <v>15213</v>
      </c>
      <c r="G10" s="11">
        <v>37236</v>
      </c>
      <c r="H10" s="11">
        <v>21000</v>
      </c>
      <c r="I10" s="11">
        <v>22315</v>
      </c>
    </row>
    <row r="11" spans="1:9" ht="13.5">
      <c r="A11" s="4"/>
      <c r="B11" s="5" t="s">
        <v>16</v>
      </c>
      <c r="C11" s="9">
        <v>1136</v>
      </c>
      <c r="D11" s="10">
        <v>141750</v>
      </c>
      <c r="E11" s="10">
        <v>264561</v>
      </c>
      <c r="F11" s="11">
        <v>26541</v>
      </c>
      <c r="G11" s="11">
        <v>392</v>
      </c>
      <c r="H11" s="11">
        <v>119808</v>
      </c>
      <c r="I11" s="11">
        <v>0</v>
      </c>
    </row>
    <row r="12" spans="1:9" ht="13.5">
      <c r="A12" s="4"/>
      <c r="B12" s="5" t="s">
        <v>17</v>
      </c>
      <c r="C12" s="9">
        <v>0</v>
      </c>
      <c r="D12" s="10">
        <v>0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ht="13.5">
      <c r="A13" s="4"/>
      <c r="B13" s="5" t="s">
        <v>18</v>
      </c>
      <c r="C13" s="9">
        <v>0</v>
      </c>
      <c r="D13" s="10">
        <f>300000+2420000+100000+15000</f>
        <v>2835000</v>
      </c>
      <c r="E13" s="10">
        <v>1820000</v>
      </c>
      <c r="F13" s="11">
        <v>2500000</v>
      </c>
      <c r="G13" s="11">
        <v>1300000</v>
      </c>
      <c r="H13" s="11">
        <v>2153684</v>
      </c>
      <c r="I13" s="11">
        <v>0</v>
      </c>
    </row>
    <row r="14" spans="1:9" ht="13.5">
      <c r="A14" s="4"/>
      <c r="B14" s="5" t="s">
        <v>19</v>
      </c>
      <c r="C14" s="9">
        <v>3914270</v>
      </c>
      <c r="D14" s="10">
        <v>466695</v>
      </c>
      <c r="E14" s="10">
        <v>172110</v>
      </c>
      <c r="F14" s="11">
        <v>452319</v>
      </c>
      <c r="G14" s="11">
        <v>588160</v>
      </c>
      <c r="H14" s="11">
        <v>39350</v>
      </c>
      <c r="I14" s="11">
        <v>233789</v>
      </c>
    </row>
    <row r="15" spans="1:9" ht="13.5">
      <c r="A15" s="4"/>
      <c r="B15" s="5" t="s">
        <v>20</v>
      </c>
      <c r="C15" s="9">
        <v>24742242</v>
      </c>
      <c r="D15" s="10">
        <v>34420547</v>
      </c>
      <c r="E15" s="10">
        <v>4834641</v>
      </c>
      <c r="F15" s="11">
        <v>638048</v>
      </c>
      <c r="G15" s="11">
        <v>2683068</v>
      </c>
      <c r="H15" s="11">
        <v>6690443</v>
      </c>
      <c r="I15" s="11">
        <v>887525</v>
      </c>
    </row>
    <row r="16" spans="1:9" ht="13.5">
      <c r="A16" s="4"/>
      <c r="B16" s="5" t="s">
        <v>21</v>
      </c>
      <c r="C16" s="9">
        <v>0</v>
      </c>
      <c r="D16" s="10">
        <v>0</v>
      </c>
      <c r="E16" s="10">
        <v>0</v>
      </c>
      <c r="F16" s="11">
        <v>4382579</v>
      </c>
      <c r="G16" s="11">
        <v>0</v>
      </c>
      <c r="H16" s="11">
        <v>0</v>
      </c>
      <c r="I16" s="11">
        <v>0</v>
      </c>
    </row>
    <row r="17" spans="1:9" ht="13.5">
      <c r="A17" s="4" t="s">
        <v>22</v>
      </c>
      <c r="B17" s="5"/>
      <c r="C17" s="9"/>
      <c r="D17" s="10"/>
      <c r="E17" s="10"/>
      <c r="F17" s="11"/>
      <c r="G17" s="11"/>
      <c r="H17" s="11"/>
      <c r="I17" s="11"/>
    </row>
    <row r="18" spans="1:9" ht="13.5">
      <c r="A18" s="4"/>
      <c r="B18" s="5" t="s">
        <v>9</v>
      </c>
      <c r="C18" s="9">
        <v>24424838</v>
      </c>
      <c r="D18" s="10">
        <v>25024934</v>
      </c>
      <c r="E18" s="10">
        <v>16380115</v>
      </c>
      <c r="F18" s="11">
        <v>25324307</v>
      </c>
      <c r="G18" s="11">
        <v>23550626</v>
      </c>
      <c r="H18" s="11">
        <v>29098083</v>
      </c>
      <c r="I18" s="11">
        <v>29306083</v>
      </c>
    </row>
    <row r="19" spans="1:9" ht="13.5">
      <c r="A19" s="4"/>
      <c r="B19" s="5" t="s">
        <v>10</v>
      </c>
      <c r="C19" s="9">
        <v>20718551</v>
      </c>
      <c r="D19" s="10">
        <v>18243650</v>
      </c>
      <c r="E19" s="10">
        <v>13626407</v>
      </c>
      <c r="F19" s="11">
        <v>21369604</v>
      </c>
      <c r="G19" s="11">
        <v>20403210</v>
      </c>
      <c r="H19" s="11">
        <v>26556154</v>
      </c>
      <c r="I19" s="11">
        <v>28443277</v>
      </c>
    </row>
    <row r="20" spans="1:9" ht="13.5">
      <c r="A20" s="4"/>
      <c r="B20" s="5" t="s">
        <v>11</v>
      </c>
      <c r="C20" s="9">
        <v>3325588</v>
      </c>
      <c r="D20" s="10">
        <v>1798400</v>
      </c>
      <c r="E20" s="10">
        <v>1751000</v>
      </c>
      <c r="F20" s="11">
        <v>1777325</v>
      </c>
      <c r="G20" s="11">
        <v>1585530</v>
      </c>
      <c r="H20" s="11">
        <v>773135</v>
      </c>
      <c r="I20" s="11">
        <v>572917</v>
      </c>
    </row>
    <row r="21" spans="1:9" ht="13.5">
      <c r="A21" s="4"/>
      <c r="B21" s="5" t="s">
        <v>12</v>
      </c>
      <c r="C21" s="9">
        <v>0</v>
      </c>
      <c r="D21" s="10">
        <v>100000</v>
      </c>
      <c r="E21" s="10">
        <v>0</v>
      </c>
      <c r="F21" s="11">
        <v>870000</v>
      </c>
      <c r="G21" s="11">
        <v>500000</v>
      </c>
      <c r="H21" s="11">
        <v>640000</v>
      </c>
      <c r="I21" s="11">
        <v>0</v>
      </c>
    </row>
    <row r="22" spans="1:9" ht="13.5">
      <c r="A22" s="4"/>
      <c r="B22" s="5" t="s">
        <v>13</v>
      </c>
      <c r="C22" s="9">
        <v>65000</v>
      </c>
      <c r="D22" s="10">
        <v>3357199</v>
      </c>
      <c r="E22" s="10">
        <v>205000</v>
      </c>
      <c r="F22" s="11">
        <v>470000</v>
      </c>
      <c r="G22" s="11">
        <v>200000</v>
      </c>
      <c r="H22" s="11">
        <v>24000</v>
      </c>
      <c r="I22" s="11">
        <v>0</v>
      </c>
    </row>
    <row r="23" spans="1:9" ht="13.5">
      <c r="A23" s="4"/>
      <c r="B23" s="5" t="s">
        <v>14</v>
      </c>
      <c r="C23" s="9">
        <v>17829792</v>
      </c>
      <c r="D23" s="10">
        <v>14080347</v>
      </c>
      <c r="E23" s="10">
        <v>11736977</v>
      </c>
      <c r="F23" s="11">
        <v>24160403</v>
      </c>
      <c r="G23" s="11">
        <v>17833909</v>
      </c>
      <c r="H23" s="11">
        <v>27709514</v>
      </c>
      <c r="I23" s="11">
        <v>25775017</v>
      </c>
    </row>
    <row r="24" spans="1:9" ht="13.5">
      <c r="A24" s="4"/>
      <c r="B24" s="5" t="s">
        <v>15</v>
      </c>
      <c r="C24" s="9">
        <v>19000</v>
      </c>
      <c r="D24" s="10">
        <v>290977</v>
      </c>
      <c r="E24" s="10">
        <v>185834</v>
      </c>
      <c r="F24" s="11">
        <v>51000</v>
      </c>
      <c r="G24" s="11">
        <v>297500</v>
      </c>
      <c r="H24" s="11">
        <v>204388</v>
      </c>
      <c r="I24" s="11">
        <v>84630</v>
      </c>
    </row>
    <row r="25" spans="1:9" ht="13.5">
      <c r="A25" s="4"/>
      <c r="B25" s="5" t="s">
        <v>16</v>
      </c>
      <c r="C25" s="9">
        <v>0</v>
      </c>
      <c r="D25" s="10">
        <v>0</v>
      </c>
      <c r="E25" s="10">
        <v>172</v>
      </c>
      <c r="F25" s="11">
        <v>0</v>
      </c>
      <c r="G25" s="11">
        <v>-37586</v>
      </c>
      <c r="H25" s="11">
        <v>1352961</v>
      </c>
      <c r="I25" s="11">
        <v>970972</v>
      </c>
    </row>
    <row r="26" spans="1:9" ht="13.5">
      <c r="A26" s="4"/>
      <c r="B26" s="5" t="s">
        <v>17</v>
      </c>
      <c r="C26" s="9">
        <v>0</v>
      </c>
      <c r="D26" s="10">
        <v>0</v>
      </c>
      <c r="E26" s="10">
        <v>600</v>
      </c>
      <c r="F26" s="11">
        <v>-118758</v>
      </c>
      <c r="G26" s="11">
        <v>0</v>
      </c>
      <c r="H26" s="11">
        <v>0</v>
      </c>
      <c r="I26" s="11">
        <v>0</v>
      </c>
    </row>
    <row r="27" spans="1:9" ht="13.5">
      <c r="A27" s="4"/>
      <c r="B27" s="5" t="s">
        <v>18</v>
      </c>
      <c r="C27" s="9">
        <v>0</v>
      </c>
      <c r="D27" s="10">
        <v>44971</v>
      </c>
      <c r="E27" s="10">
        <v>46191</v>
      </c>
      <c r="F27" s="11">
        <v>34000</v>
      </c>
      <c r="G27" s="11">
        <v>55000</v>
      </c>
      <c r="H27" s="11">
        <v>481750</v>
      </c>
      <c r="I27" s="11">
        <v>65044</v>
      </c>
    </row>
    <row r="28" spans="1:9" ht="13.5">
      <c r="A28" s="4"/>
      <c r="B28" s="5" t="s">
        <v>19</v>
      </c>
      <c r="C28" s="9">
        <v>0</v>
      </c>
      <c r="D28" s="10">
        <v>55282</v>
      </c>
      <c r="E28" s="10">
        <v>0</v>
      </c>
      <c r="F28" s="11">
        <v>0</v>
      </c>
      <c r="G28" s="11">
        <v>30224</v>
      </c>
      <c r="H28" s="11">
        <v>5029</v>
      </c>
      <c r="I28" s="11">
        <v>306000</v>
      </c>
    </row>
    <row r="29" spans="1:9" ht="13.5">
      <c r="A29" s="4"/>
      <c r="B29" s="5" t="s">
        <v>20</v>
      </c>
      <c r="C29" s="9">
        <v>7552388</v>
      </c>
      <c r="D29" s="10">
        <v>12361779</v>
      </c>
      <c r="E29" s="10">
        <v>5297632</v>
      </c>
      <c r="F29" s="11">
        <v>1674852</v>
      </c>
      <c r="G29" s="11">
        <v>5800716</v>
      </c>
      <c r="H29" s="11">
        <v>1657298</v>
      </c>
      <c r="I29" s="11">
        <v>3558085</v>
      </c>
    </row>
    <row r="30" spans="1:9" ht="13.5">
      <c r="A30" s="4"/>
      <c r="B30" s="5" t="s">
        <v>21</v>
      </c>
      <c r="C30" s="9">
        <v>0</v>
      </c>
      <c r="D30" s="10">
        <v>352759</v>
      </c>
      <c r="E30" s="10">
        <v>476500</v>
      </c>
      <c r="F30" s="11">
        <v>5664570</v>
      </c>
      <c r="G30" s="11">
        <v>0</v>
      </c>
      <c r="H30" s="11">
        <v>1776590</v>
      </c>
      <c r="I30" s="11">
        <v>444444</v>
      </c>
    </row>
    <row r="31" spans="1:9" ht="13.5">
      <c r="A31" s="4" t="s">
        <v>23</v>
      </c>
      <c r="B31" s="5"/>
      <c r="C31" s="9"/>
      <c r="D31" s="10"/>
      <c r="E31" s="10"/>
      <c r="F31" s="11"/>
      <c r="G31" s="11"/>
      <c r="H31" s="11"/>
      <c r="I31" s="11"/>
    </row>
    <row r="32" spans="1:9" ht="13.5">
      <c r="A32" s="4"/>
      <c r="B32" s="5" t="s">
        <v>9</v>
      </c>
      <c r="C32" s="9">
        <v>67589589</v>
      </c>
      <c r="D32" s="10">
        <f>72722088-31080412</f>
        <v>41641676</v>
      </c>
      <c r="E32" s="10">
        <f>65584664-30691835</f>
        <v>34892829</v>
      </c>
      <c r="F32" s="11">
        <f>38766993-18316582</f>
        <v>20450411</v>
      </c>
      <c r="G32" s="11">
        <v>25937136</v>
      </c>
      <c r="H32" s="11">
        <v>9238015</v>
      </c>
      <c r="I32" s="11">
        <v>13765744</v>
      </c>
    </row>
    <row r="33" spans="1:9" ht="13.5">
      <c r="A33" s="4"/>
      <c r="B33" s="5" t="s">
        <v>10</v>
      </c>
      <c r="C33" s="9">
        <v>60899316</v>
      </c>
      <c r="D33" s="10">
        <v>32912320</v>
      </c>
      <c r="E33" s="10">
        <v>25580065</v>
      </c>
      <c r="F33" s="11">
        <v>15828893</v>
      </c>
      <c r="G33" s="11">
        <v>22432698</v>
      </c>
      <c r="H33" s="11">
        <v>6503835</v>
      </c>
      <c r="I33" s="11">
        <v>12092089</v>
      </c>
    </row>
    <row r="34" spans="1:9" ht="13.5">
      <c r="A34" s="4"/>
      <c r="B34" s="5" t="s">
        <v>11</v>
      </c>
      <c r="C34" s="9">
        <v>5051813</v>
      </c>
      <c r="D34" s="10">
        <v>2871609</v>
      </c>
      <c r="E34" s="10">
        <v>5177294</v>
      </c>
      <c r="F34" s="11">
        <v>2074275</v>
      </c>
      <c r="G34" s="11">
        <v>2252934</v>
      </c>
      <c r="H34" s="11">
        <v>927210</v>
      </c>
      <c r="I34" s="11">
        <v>729161</v>
      </c>
    </row>
    <row r="35" spans="1:9" ht="13.5">
      <c r="A35" s="4"/>
      <c r="B35" s="5" t="s">
        <v>12</v>
      </c>
      <c r="C35" s="9">
        <v>0</v>
      </c>
      <c r="D35" s="10">
        <f>300000+2420000</f>
        <v>2720000</v>
      </c>
      <c r="E35" s="10">
        <v>1820000</v>
      </c>
      <c r="F35" s="11">
        <v>1710000</v>
      </c>
      <c r="G35" s="11">
        <v>800000</v>
      </c>
      <c r="H35" s="11">
        <v>1016084</v>
      </c>
      <c r="I35" s="11">
        <v>5021</v>
      </c>
    </row>
    <row r="36" spans="1:9" ht="13.5">
      <c r="A36" s="4"/>
      <c r="B36" s="5" t="s">
        <v>13</v>
      </c>
      <c r="C36" s="9">
        <v>50000</v>
      </c>
      <c r="D36" s="10">
        <f>200000+835400</f>
        <v>1035400</v>
      </c>
      <c r="E36" s="10">
        <v>1313500</v>
      </c>
      <c r="F36" s="11">
        <v>0</v>
      </c>
      <c r="G36" s="11">
        <v>0</v>
      </c>
      <c r="H36" s="11">
        <v>0</v>
      </c>
      <c r="I36" s="11">
        <v>0</v>
      </c>
    </row>
    <row r="37" spans="1:9" ht="13.5">
      <c r="A37" s="4"/>
      <c r="B37" s="5" t="s">
        <v>14</v>
      </c>
      <c r="C37" s="9">
        <v>61248571</v>
      </c>
      <c r="D37" s="10">
        <f>62872390-31080412</f>
        <v>31791978</v>
      </c>
      <c r="E37" s="10">
        <f>61963787-30691835</f>
        <v>31271952</v>
      </c>
      <c r="F37" s="11">
        <f>37095121-18316582</f>
        <v>18778539</v>
      </c>
      <c r="G37" s="11">
        <v>23991548</v>
      </c>
      <c r="H37" s="11">
        <v>9108293</v>
      </c>
      <c r="I37" s="11">
        <v>13425907</v>
      </c>
    </row>
    <row r="38" spans="1:9" ht="13.5">
      <c r="A38" s="4"/>
      <c r="B38" s="5" t="s">
        <v>15</v>
      </c>
      <c r="C38" s="9">
        <v>122748</v>
      </c>
      <c r="D38" s="10">
        <v>59476</v>
      </c>
      <c r="E38" s="10">
        <v>98154</v>
      </c>
      <c r="F38" s="11">
        <v>71041</v>
      </c>
      <c r="G38" s="11">
        <v>69580</v>
      </c>
      <c r="H38" s="11">
        <v>75960</v>
      </c>
      <c r="I38" s="11">
        <v>79601</v>
      </c>
    </row>
    <row r="39" spans="1:9" ht="13.5">
      <c r="A39" s="4"/>
      <c r="B39" s="5" t="s">
        <v>16</v>
      </c>
      <c r="C39" s="9">
        <v>0</v>
      </c>
      <c r="D39" s="10">
        <v>311224</v>
      </c>
      <c r="E39" s="10">
        <v>60388</v>
      </c>
      <c r="F39" s="11">
        <v>62447</v>
      </c>
      <c r="G39" s="11">
        <v>80833</v>
      </c>
      <c r="H39" s="11">
        <v>326126</v>
      </c>
      <c r="I39" s="11">
        <v>160646</v>
      </c>
    </row>
    <row r="40" spans="1:9" ht="13.5">
      <c r="A40" s="4"/>
      <c r="B40" s="5" t="s">
        <v>17</v>
      </c>
      <c r="C40" s="9">
        <v>0</v>
      </c>
      <c r="D40" s="10">
        <v>17538</v>
      </c>
      <c r="E40" s="10">
        <v>548800</v>
      </c>
      <c r="F40" s="11">
        <v>0</v>
      </c>
      <c r="G40" s="11">
        <v>0</v>
      </c>
      <c r="H40" s="11">
        <v>0</v>
      </c>
      <c r="I40" s="11">
        <v>0</v>
      </c>
    </row>
    <row r="41" spans="1:9" ht="13.5">
      <c r="A41" s="4"/>
      <c r="B41" s="5" t="s">
        <v>18</v>
      </c>
      <c r="C41" s="9">
        <v>300000</v>
      </c>
      <c r="D41" s="10">
        <f>28024+39897</f>
        <v>67921</v>
      </c>
      <c r="E41" s="10">
        <v>102100</v>
      </c>
      <c r="F41" s="11">
        <v>499419</v>
      </c>
      <c r="G41" s="11">
        <v>575000</v>
      </c>
      <c r="H41" s="11">
        <v>4700</v>
      </c>
      <c r="I41" s="11">
        <v>20000</v>
      </c>
    </row>
    <row r="42" spans="1:9" ht="13.5">
      <c r="A42" s="4"/>
      <c r="B42" s="5" t="s">
        <v>19</v>
      </c>
      <c r="C42" s="9">
        <f>5000+32500+55000</f>
        <v>92500</v>
      </c>
      <c r="D42" s="10">
        <f>1290098+18716</f>
        <v>1308814</v>
      </c>
      <c r="E42" s="10">
        <v>102003</v>
      </c>
      <c r="F42" s="11">
        <v>252909</v>
      </c>
      <c r="G42" s="11">
        <v>0</v>
      </c>
      <c r="H42" s="11">
        <v>0</v>
      </c>
      <c r="I42" s="11">
        <v>22862</v>
      </c>
    </row>
    <row r="43" spans="1:9" ht="13.5">
      <c r="A43" s="4"/>
      <c r="B43" s="5" t="s">
        <v>20</v>
      </c>
      <c r="C43" s="9">
        <v>8604736</v>
      </c>
      <c r="D43" s="10">
        <v>10348708</v>
      </c>
      <c r="E43" s="10">
        <v>5120426</v>
      </c>
      <c r="F43" s="11">
        <v>2141341</v>
      </c>
      <c r="G43" s="11">
        <v>2794253</v>
      </c>
      <c r="H43" s="11">
        <v>355795</v>
      </c>
      <c r="I43" s="11">
        <v>525381</v>
      </c>
    </row>
    <row r="44" spans="1:9" ht="13.5">
      <c r="A44" s="4"/>
      <c r="B44" s="5" t="s">
        <v>21</v>
      </c>
      <c r="C44" s="9">
        <v>0</v>
      </c>
      <c r="D44" s="10">
        <v>512433</v>
      </c>
      <c r="E44" s="10">
        <v>516183</v>
      </c>
      <c r="F44" s="11">
        <v>533122</v>
      </c>
      <c r="G44" s="11">
        <v>1225569</v>
      </c>
      <c r="H44" s="11">
        <v>3397101</v>
      </c>
      <c r="I44" s="11">
        <v>1989883</v>
      </c>
    </row>
    <row r="45" spans="1:9" ht="13.5">
      <c r="A45" s="4" t="s">
        <v>24</v>
      </c>
      <c r="B45" s="5"/>
      <c r="C45" s="9"/>
      <c r="D45" s="10"/>
      <c r="E45" s="10"/>
      <c r="F45" s="11"/>
      <c r="G45" s="11"/>
      <c r="H45" s="11"/>
      <c r="I45" s="11"/>
    </row>
    <row r="46" spans="1:9" ht="13.5">
      <c r="A46" s="4"/>
      <c r="B46" s="5" t="s">
        <v>9</v>
      </c>
      <c r="C46" s="9">
        <v>46416162</v>
      </c>
      <c r="D46" s="10">
        <v>42151311</v>
      </c>
      <c r="E46" s="10">
        <v>36749767</v>
      </c>
      <c r="F46" s="11">
        <v>32719999</v>
      </c>
      <c r="G46" s="11">
        <v>34274673</v>
      </c>
      <c r="H46" s="11">
        <v>24984782</v>
      </c>
      <c r="I46" s="11">
        <v>21419712</v>
      </c>
    </row>
    <row r="47" spans="1:9" ht="13.5">
      <c r="A47" s="4"/>
      <c r="B47" s="5" t="s">
        <v>10</v>
      </c>
      <c r="C47" s="9">
        <v>38978074</v>
      </c>
      <c r="D47" s="10">
        <v>36738983</v>
      </c>
      <c r="E47" s="10">
        <v>34106363</v>
      </c>
      <c r="F47" s="11">
        <v>28744590</v>
      </c>
      <c r="G47" s="11">
        <v>32005441</v>
      </c>
      <c r="H47" s="11">
        <v>23274860</v>
      </c>
      <c r="I47" s="11">
        <v>19629470</v>
      </c>
    </row>
    <row r="48" spans="1:9" ht="13.5">
      <c r="A48" s="4"/>
      <c r="B48" s="5" t="s">
        <v>11</v>
      </c>
      <c r="C48" s="9">
        <v>1567897</v>
      </c>
      <c r="D48" s="10">
        <v>587420</v>
      </c>
      <c r="E48" s="10">
        <v>623929</v>
      </c>
      <c r="F48" s="11">
        <v>313880</v>
      </c>
      <c r="G48" s="11">
        <v>455268</v>
      </c>
      <c r="H48" s="11">
        <v>341306</v>
      </c>
      <c r="I48" s="11">
        <v>357334</v>
      </c>
    </row>
    <row r="49" spans="1:9" ht="13.5">
      <c r="A49" s="4"/>
      <c r="B49" s="5" t="s">
        <v>12</v>
      </c>
      <c r="C49" s="9">
        <f>3216716+710483</f>
        <v>3927199</v>
      </c>
      <c r="D49" s="10">
        <f>D14+D28+D42</f>
        <v>1830791</v>
      </c>
      <c r="E49" s="10">
        <v>221435</v>
      </c>
      <c r="F49" s="11">
        <v>1097618</v>
      </c>
      <c r="G49" s="11">
        <v>586615</v>
      </c>
      <c r="H49" s="11">
        <v>54000</v>
      </c>
      <c r="I49" s="11">
        <v>393589</v>
      </c>
    </row>
    <row r="50" spans="1:9" ht="13.5">
      <c r="A50" s="4"/>
      <c r="B50" s="5" t="s">
        <v>13</v>
      </c>
      <c r="C50" s="9">
        <f>573004+1100</f>
        <v>574104</v>
      </c>
      <c r="D50" s="10">
        <v>647059</v>
      </c>
      <c r="E50" s="10">
        <v>135713</v>
      </c>
      <c r="F50" s="11">
        <v>102748</v>
      </c>
      <c r="G50" s="11">
        <v>256810</v>
      </c>
      <c r="H50" s="11">
        <v>97768</v>
      </c>
      <c r="I50" s="11">
        <v>249509</v>
      </c>
    </row>
    <row r="51" spans="1:9" ht="13.5">
      <c r="A51" s="4"/>
      <c r="B51" s="5" t="s">
        <v>14</v>
      </c>
      <c r="C51" s="9">
        <v>38156148</v>
      </c>
      <c r="D51" s="10">
        <v>36407175</v>
      </c>
      <c r="E51" s="10">
        <v>32047738</v>
      </c>
      <c r="F51" s="11">
        <v>25769941</v>
      </c>
      <c r="G51" s="11">
        <v>28659297</v>
      </c>
      <c r="H51" s="11">
        <v>20712173</v>
      </c>
      <c r="I51" s="11">
        <v>19038581</v>
      </c>
    </row>
    <row r="52" spans="1:9" ht="13.5">
      <c r="A52" s="4"/>
      <c r="B52" s="5" t="s">
        <v>15</v>
      </c>
      <c r="C52" s="9">
        <v>198450</v>
      </c>
      <c r="D52" s="10">
        <v>1012682</v>
      </c>
      <c r="E52" s="10">
        <v>256394</v>
      </c>
      <c r="F52" s="11">
        <v>369321</v>
      </c>
      <c r="G52" s="11">
        <v>258133</v>
      </c>
      <c r="H52" s="11">
        <v>100110</v>
      </c>
      <c r="I52" s="11">
        <v>154806</v>
      </c>
    </row>
    <row r="53" spans="1:9" ht="13.5">
      <c r="A53" s="4"/>
      <c r="B53" s="5" t="s">
        <v>16</v>
      </c>
      <c r="C53" s="9">
        <v>0</v>
      </c>
      <c r="D53" s="10">
        <v>310688</v>
      </c>
      <c r="E53" s="10">
        <v>90120</v>
      </c>
      <c r="F53" s="11">
        <v>73937</v>
      </c>
      <c r="G53" s="11">
        <v>35959</v>
      </c>
      <c r="H53" s="11">
        <v>36530</v>
      </c>
      <c r="I53" s="11">
        <v>400</v>
      </c>
    </row>
    <row r="54" spans="1:9" ht="13.5">
      <c r="A54" s="4"/>
      <c r="B54" s="5" t="s">
        <v>17</v>
      </c>
      <c r="C54" s="9">
        <v>10000</v>
      </c>
      <c r="D54" s="10">
        <v>2000</v>
      </c>
      <c r="E54" s="10">
        <v>2499</v>
      </c>
      <c r="F54" s="11">
        <v>0</v>
      </c>
      <c r="G54" s="11">
        <v>0</v>
      </c>
      <c r="H54" s="11">
        <v>0</v>
      </c>
      <c r="I54" s="11">
        <v>0</v>
      </c>
    </row>
    <row r="55" spans="1:9" ht="13.5">
      <c r="A55" s="4"/>
      <c r="B55" s="5" t="s">
        <v>18</v>
      </c>
      <c r="C55" s="9">
        <v>115000</v>
      </c>
      <c r="D55" s="10">
        <f>D8+D22+D36</f>
        <v>4393884</v>
      </c>
      <c r="E55" s="10">
        <v>2209090</v>
      </c>
      <c r="F55" s="11">
        <v>646840</v>
      </c>
      <c r="G55" s="11">
        <v>228276</v>
      </c>
      <c r="H55" s="11">
        <v>42557</v>
      </c>
      <c r="I55" s="11">
        <v>105000</v>
      </c>
    </row>
    <row r="56" spans="1:9" ht="13.5">
      <c r="A56" s="4"/>
      <c r="B56" s="5" t="s">
        <v>19</v>
      </c>
      <c r="C56" s="9">
        <v>574104</v>
      </c>
      <c r="D56" s="10">
        <v>647059</v>
      </c>
      <c r="E56" s="10">
        <v>267446</v>
      </c>
      <c r="F56" s="11">
        <v>231624</v>
      </c>
      <c r="G56" s="11">
        <v>116997</v>
      </c>
      <c r="H56" s="11">
        <v>53782</v>
      </c>
      <c r="I56" s="11">
        <v>162340</v>
      </c>
    </row>
    <row r="57" spans="1:9" ht="13.5">
      <c r="A57" s="4"/>
      <c r="B57" s="5" t="s">
        <v>20</v>
      </c>
      <c r="C57" s="9">
        <v>7919815</v>
      </c>
      <c r="D57" s="10">
        <v>7360219</v>
      </c>
      <c r="E57" s="10">
        <v>5141912</v>
      </c>
      <c r="F57" s="11">
        <v>6331402</v>
      </c>
      <c r="G57" s="11">
        <v>5352193</v>
      </c>
      <c r="H57" s="11">
        <v>3927025</v>
      </c>
      <c r="I57" s="11">
        <v>2186882</v>
      </c>
    </row>
    <row r="58" spans="1:9" ht="13.5">
      <c r="A58" s="4"/>
      <c r="B58" s="5" t="s">
        <v>21</v>
      </c>
      <c r="C58" s="9">
        <v>1533467</v>
      </c>
      <c r="D58" s="10">
        <v>672732</v>
      </c>
      <c r="E58" s="10">
        <v>2028186</v>
      </c>
      <c r="F58" s="11">
        <v>2707190</v>
      </c>
      <c r="G58" s="11">
        <v>1998206</v>
      </c>
      <c r="H58" s="11">
        <v>2310549</v>
      </c>
      <c r="I58" s="11">
        <v>2315601</v>
      </c>
    </row>
    <row r="59" spans="1:9" ht="13.5">
      <c r="A59" s="4" t="s">
        <v>25</v>
      </c>
      <c r="B59" s="5"/>
      <c r="C59" s="9"/>
      <c r="D59" s="10"/>
      <c r="E59" s="10"/>
      <c r="F59" s="11"/>
      <c r="G59" s="11"/>
      <c r="H59" s="11"/>
      <c r="I59" s="11"/>
    </row>
    <row r="60" spans="1:9" ht="12.75">
      <c r="A60" s="4"/>
      <c r="B60" s="5" t="s">
        <v>9</v>
      </c>
      <c r="C60" s="11">
        <f>C4+C18+C32-C63-C64+C46</f>
        <v>224450111</v>
      </c>
      <c r="D60" s="11">
        <f>D4+D18+D32-D63-D64+D46</f>
        <v>166300138</v>
      </c>
      <c r="E60" s="11">
        <f>E4+E18+E32-E63-E64+E46</f>
        <v>127323001</v>
      </c>
      <c r="F60" s="11">
        <f>F4+F18+F32-F63-F64+F46</f>
        <v>108774712</v>
      </c>
      <c r="G60" s="11">
        <f>G4+G18+G32-G63-G64+G46</f>
        <v>127381884</v>
      </c>
      <c r="H60" s="11">
        <f>H4+H18+H32-H63-H64+H46</f>
        <v>95682142</v>
      </c>
      <c r="I60" s="11">
        <f>I4+I18+I32-I63-I64+I46</f>
        <v>95789456</v>
      </c>
    </row>
    <row r="61" spans="1:9" ht="12.75">
      <c r="A61" s="4"/>
      <c r="B61" s="5" t="s">
        <v>10</v>
      </c>
      <c r="C61" s="11">
        <f>C5+C19+C33+C47</f>
        <v>209153761</v>
      </c>
      <c r="D61" s="11">
        <f>D5+D19+D33+D47</f>
        <v>151789576</v>
      </c>
      <c r="E61" s="11">
        <f>E5+E19+E33+E47</f>
        <v>115201508</v>
      </c>
      <c r="F61" s="11">
        <f>F5+F19+F33+F47</f>
        <v>99287772</v>
      </c>
      <c r="G61" s="11">
        <f>G5+G19+G33+G47</f>
        <v>119616070</v>
      </c>
      <c r="H61" s="11">
        <f>H5+H19+H33+H47</f>
        <v>89565242</v>
      </c>
      <c r="I61" s="11">
        <f>I5+I19+I33+I47</f>
        <v>89609052</v>
      </c>
    </row>
    <row r="62" spans="1:9" ht="12.75">
      <c r="A62" s="4"/>
      <c r="B62" s="5" t="s">
        <v>11</v>
      </c>
      <c r="C62" s="11">
        <f>C6+C20+C34+C48</f>
        <v>10745238</v>
      </c>
      <c r="D62" s="11">
        <f>D6+D20+D34+D48</f>
        <v>5634649</v>
      </c>
      <c r="E62" s="11">
        <f>E6+E20+E34+E48</f>
        <v>7838205</v>
      </c>
      <c r="F62" s="11">
        <f>F6+F20+F34+F48</f>
        <v>4195700</v>
      </c>
      <c r="G62" s="11">
        <f>G6+G20+G34+G48</f>
        <v>4352482</v>
      </c>
      <c r="H62" s="11">
        <f>H6+H20+H34+H48</f>
        <v>2220431</v>
      </c>
      <c r="I62" s="11">
        <f>I6+I20+I34+I48</f>
        <v>1956298</v>
      </c>
    </row>
    <row r="63" spans="1:9" ht="12.75">
      <c r="A63" s="4"/>
      <c r="B63" s="5" t="s">
        <v>12</v>
      </c>
      <c r="C63" s="11">
        <f>C7+C21+C35+C49</f>
        <v>4228165</v>
      </c>
      <c r="D63" s="11">
        <f>D7+D21+D35+D49</f>
        <v>4757833</v>
      </c>
      <c r="E63" s="11">
        <f>E7+E21+E35+E49</f>
        <v>2240035</v>
      </c>
      <c r="F63" s="11">
        <f>F7+F21+F35+F49</f>
        <v>4187618</v>
      </c>
      <c r="G63" s="11">
        <f>G7+G21+G35+G49</f>
        <v>2011615</v>
      </c>
      <c r="H63" s="11">
        <f>H7+H21+H35+H49</f>
        <v>1714784</v>
      </c>
      <c r="I63" s="11">
        <f>I7+I21+I35+I49</f>
        <v>398610</v>
      </c>
    </row>
    <row r="64" spans="1:9" ht="12.75">
      <c r="A64" s="12"/>
      <c r="B64" s="5" t="s">
        <v>13</v>
      </c>
      <c r="C64" s="11">
        <f>C8+C22+C36+C50</f>
        <v>689104</v>
      </c>
      <c r="D64" s="11">
        <f>D8+D22+D36+D50</f>
        <v>5040943</v>
      </c>
      <c r="E64" s="11">
        <f>E8+E22+E36+E50</f>
        <v>2454213</v>
      </c>
      <c r="F64" s="11">
        <f>F8+F22+F36+F50</f>
        <v>677748</v>
      </c>
      <c r="G64" s="11">
        <f>G8+G22+G36+G50</f>
        <v>519760</v>
      </c>
      <c r="H64" s="11">
        <f>H8+H22+H36+H50</f>
        <v>121768</v>
      </c>
      <c r="I64" s="11">
        <f>I8+I22+I36+I50</f>
        <v>347509</v>
      </c>
    </row>
    <row r="65" spans="1:9" ht="12.75">
      <c r="A65" s="4"/>
      <c r="B65" s="5" t="s">
        <v>14</v>
      </c>
      <c r="C65" s="11">
        <f>C9+C23+C37+C51-C63-C64</f>
        <v>183375559</v>
      </c>
      <c r="D65" s="11">
        <f>D9+D23+D37+D51-D63-D64</f>
        <v>128493381</v>
      </c>
      <c r="E65" s="11">
        <f>E9+E23+E37+E51-E63-E64</f>
        <v>110820529</v>
      </c>
      <c r="F65" s="11">
        <f>F9+F23+F37+F51-F63-F64</f>
        <v>99696378</v>
      </c>
      <c r="G65" s="11">
        <f>G9+G23+G37+G51-G63-G64</f>
        <v>112149657</v>
      </c>
      <c r="H65" s="11">
        <f>H9+H23+H37+H51-H63-H64</f>
        <v>83883536</v>
      </c>
      <c r="I65" s="11">
        <f>I9+I23+I37+I51-I63-I64</f>
        <v>87368224</v>
      </c>
    </row>
    <row r="66" spans="1:9" ht="12.75">
      <c r="A66" s="4"/>
      <c r="B66" s="5" t="s">
        <v>15</v>
      </c>
      <c r="C66" s="11">
        <f>C10+C24+C38+C52</f>
        <v>350190</v>
      </c>
      <c r="D66" s="11">
        <f>D10+D24+D38+D52</f>
        <v>1406135</v>
      </c>
      <c r="E66" s="11">
        <f>E10+E24+E38+E52</f>
        <v>549382</v>
      </c>
      <c r="F66" s="11">
        <f>F10+F24+F38+F52</f>
        <v>506575</v>
      </c>
      <c r="G66" s="11">
        <f>G10+G24+G38+G52</f>
        <v>662449</v>
      </c>
      <c r="H66" s="11">
        <f>H10+H24+H38+H52</f>
        <v>401458</v>
      </c>
      <c r="I66" s="11">
        <f>I10+I24+I38+I52</f>
        <v>341352</v>
      </c>
    </row>
    <row r="67" spans="1:9" ht="12.75">
      <c r="A67" s="4"/>
      <c r="B67" s="5" t="s">
        <v>16</v>
      </c>
      <c r="C67" s="11">
        <f>C11+C25+C39+C53</f>
        <v>1136</v>
      </c>
      <c r="D67" s="11">
        <f>D11+D25+D39+D53</f>
        <v>763662</v>
      </c>
      <c r="E67" s="11">
        <f>E11+E25+E39+E53</f>
        <v>415241</v>
      </c>
      <c r="F67" s="11">
        <f>F11+F25+F39+F53</f>
        <v>162925</v>
      </c>
      <c r="G67" s="11">
        <f>G11+G25+G39+G53</f>
        <v>79598</v>
      </c>
      <c r="H67" s="11">
        <f>H11+H25+H39+H53</f>
        <v>1835425</v>
      </c>
      <c r="I67" s="11">
        <f>I11+I25+I39+I53</f>
        <v>1132018</v>
      </c>
    </row>
    <row r="68" spans="1:9" ht="12.75">
      <c r="A68" s="4"/>
      <c r="B68" s="5" t="s">
        <v>17</v>
      </c>
      <c r="C68" s="11">
        <f>C12+C26+C40+C54</f>
        <v>10000</v>
      </c>
      <c r="D68" s="11">
        <f>D12+D26+D40+D54</f>
        <v>19538</v>
      </c>
      <c r="E68" s="11">
        <f>E12+E26+E40+E54</f>
        <v>551899</v>
      </c>
      <c r="F68" s="11">
        <f>F12+F26+F40+F54</f>
        <v>-118758</v>
      </c>
      <c r="G68" s="11">
        <f>G12+G26+G40+G54</f>
        <v>0</v>
      </c>
      <c r="H68" s="11">
        <f>H12+H26+H40+H54</f>
        <v>0</v>
      </c>
      <c r="I68" s="11">
        <f>I12+I26+I40+I54</f>
        <v>0</v>
      </c>
    </row>
    <row r="69" spans="1:9" ht="12.75">
      <c r="A69" s="4"/>
      <c r="B69" s="5" t="s">
        <v>18</v>
      </c>
      <c r="C69" s="11">
        <f>C13+C27+C41+C55</f>
        <v>415000</v>
      </c>
      <c r="D69" s="11">
        <f>D13+D27+D41+D55</f>
        <v>7341776</v>
      </c>
      <c r="E69" s="11">
        <f>E13+E27+E41+E55</f>
        <v>4177381</v>
      </c>
      <c r="F69" s="11">
        <f>F13+F27+F41+F55</f>
        <v>3680259</v>
      </c>
      <c r="G69" s="11">
        <f>G13+G27+G41+G55</f>
        <v>2158276</v>
      </c>
      <c r="H69" s="11">
        <f>H13+H27+H41+H55</f>
        <v>2682691</v>
      </c>
      <c r="I69" s="11">
        <f>I13+I27+I41+I55</f>
        <v>190044</v>
      </c>
    </row>
    <row r="70" spans="1:9" ht="12.75">
      <c r="A70" s="4"/>
      <c r="B70" s="5" t="s">
        <v>19</v>
      </c>
      <c r="C70" s="11">
        <f>C14+C28+C42+C56</f>
        <v>4580874</v>
      </c>
      <c r="D70" s="11">
        <f>D14+D28+D42+D56</f>
        <v>2477850</v>
      </c>
      <c r="E70" s="11">
        <f>E14+E28+E42+E56</f>
        <v>541559</v>
      </c>
      <c r="F70" s="11">
        <f>F14+F28+F42+F56</f>
        <v>936852</v>
      </c>
      <c r="G70" s="11">
        <f>G14+G28+G42+G56</f>
        <v>735381</v>
      </c>
      <c r="H70" s="11">
        <f>H14+H28+H42+H56</f>
        <v>98161</v>
      </c>
      <c r="I70" s="11">
        <f>I14+I28+I42+I56</f>
        <v>724991</v>
      </c>
    </row>
    <row r="71" spans="1:9" ht="12.75">
      <c r="A71" s="4"/>
      <c r="B71" s="5" t="s">
        <v>20</v>
      </c>
      <c r="C71" s="11">
        <f>C15+C29+C43+C57</f>
        <v>48819181</v>
      </c>
      <c r="D71" s="11">
        <f>D15+D29+D43+D57</f>
        <v>64491253</v>
      </c>
      <c r="E71" s="11">
        <f>E15+E29+E43+E57</f>
        <v>20394611</v>
      </c>
      <c r="F71" s="11">
        <f>F15+F29+F43+F57</f>
        <v>10785643</v>
      </c>
      <c r="G71" s="11">
        <f>G15+G29+G43+G57</f>
        <v>16630230</v>
      </c>
      <c r="H71" s="11">
        <f>H15+H29+H43+H57</f>
        <v>12630561</v>
      </c>
      <c r="I71" s="11">
        <f>I15+I29+I43+I57</f>
        <v>7157873</v>
      </c>
    </row>
    <row r="72" spans="1:9" ht="12.75">
      <c r="A72" s="4"/>
      <c r="B72" s="5" t="s">
        <v>21</v>
      </c>
      <c r="C72" s="11">
        <f>C16+C30+C44+C58</f>
        <v>1533467</v>
      </c>
      <c r="D72" s="11">
        <f>D16+D30+D44+D58</f>
        <v>1537924</v>
      </c>
      <c r="E72" s="11">
        <f>E16+E30+E44+E58</f>
        <v>3020869</v>
      </c>
      <c r="F72" s="11">
        <f>F16+F30+F44+F58</f>
        <v>13287461</v>
      </c>
      <c r="G72" s="11">
        <f>G16+G30+G44+G58</f>
        <v>3223775</v>
      </c>
      <c r="H72" s="11">
        <f>H16+H30+H44+H58</f>
        <v>7484240</v>
      </c>
      <c r="I72" s="11">
        <f>I16+I30+I44+I58</f>
        <v>4749928</v>
      </c>
    </row>
    <row r="73" spans="1:9" ht="13.5">
      <c r="A73" s="4" t="s">
        <v>26</v>
      </c>
      <c r="B73" s="1"/>
      <c r="C73" s="9"/>
      <c r="D73" s="10"/>
      <c r="E73" s="10"/>
      <c r="F73" s="11"/>
      <c r="G73" s="11"/>
      <c r="H73" s="11"/>
      <c r="I73" s="11"/>
    </row>
    <row r="74" spans="2:9" ht="13.5">
      <c r="B74" s="1"/>
      <c r="C74" s="9"/>
      <c r="D74" s="10"/>
      <c r="E74" s="10"/>
      <c r="F74" s="11"/>
      <c r="G74" s="11"/>
      <c r="H74" s="11"/>
      <c r="I74" s="11"/>
    </row>
  </sheetData>
  <printOptions/>
  <pageMargins left="0.25" right="0.25" top="0.5" bottom="0.5" header="0.5" footer="0.5"/>
  <pageSetup horizontalDpi="1200" verticalDpi="12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2004-03-16T16:49:46Z</cp:lastPrinted>
  <dcterms:created xsi:type="dcterms:W3CDTF">2004-03-03T17:11:12Z</dcterms:created>
  <dcterms:modified xsi:type="dcterms:W3CDTF">2004-03-16T16:49:51Z</dcterms:modified>
  <cp:category/>
  <cp:version/>
  <cp:contentType/>
  <cp:contentStatus/>
</cp:coreProperties>
</file>