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<sst xmlns="http://schemas.openxmlformats.org/spreadsheetml/2006/main" count="82" uniqueCount="39">
  <si>
    <t>House Non Incumbent Winners and their Opponents - Median Disbursements</t>
  </si>
  <si>
    <t>Number of</t>
  </si>
  <si>
    <t xml:space="preserve">Median </t>
  </si>
  <si>
    <t>Candidates</t>
  </si>
  <si>
    <t>Disbursements</t>
  </si>
  <si>
    <t>Republican Challengers who Won</t>
  </si>
  <si>
    <t>Democratic Incumbents who Lost</t>
  </si>
  <si>
    <t>Democratic Challengers who Won</t>
  </si>
  <si>
    <t>Republican Incumbents who Lost</t>
  </si>
  <si>
    <t>Republican Open Winners</t>
  </si>
  <si>
    <t>Democratic Open Losers</t>
  </si>
  <si>
    <t>Democratic Open Winners</t>
  </si>
  <si>
    <t>Republican Open Losers</t>
  </si>
  <si>
    <t>Districts where incumbents lost primaries</t>
  </si>
  <si>
    <t>Republican Winners</t>
  </si>
  <si>
    <t>Democratic Losers</t>
  </si>
  <si>
    <t>Democratic Winners</t>
  </si>
  <si>
    <t>Republican Losers</t>
  </si>
  <si>
    <t xml:space="preserve"> House Districts where Winners Received 55% of the Vote or Less</t>
  </si>
  <si>
    <t>(no of districts =49)</t>
  </si>
  <si>
    <t>(no of districts =65)</t>
  </si>
  <si>
    <t>(no of districts =64)</t>
  </si>
  <si>
    <t>(no of districts =96)</t>
  </si>
  <si>
    <t>(no of districts = 97)</t>
  </si>
  <si>
    <t>(no of districts = 100)</t>
  </si>
  <si>
    <t>Median</t>
  </si>
  <si>
    <t>Dem Incumbents who Won</t>
  </si>
  <si>
    <t>Rep Challengers who Lost</t>
  </si>
  <si>
    <t>Dem Incumbents who Lost</t>
  </si>
  <si>
    <t>Rep Challengers who Won</t>
  </si>
  <si>
    <t>Dem Open who Won</t>
  </si>
  <si>
    <t>Rep Open who Lost</t>
  </si>
  <si>
    <t>Rep Open who Won</t>
  </si>
  <si>
    <t>Dem Open who Lost</t>
  </si>
  <si>
    <t>Rep Incumbents who Won</t>
  </si>
  <si>
    <t>Dem Challengers who Lost</t>
  </si>
  <si>
    <t>Rep Incumbents who Lost</t>
  </si>
  <si>
    <t>Dem Challengers who Won</t>
  </si>
  <si>
    <t>Table does not include districts in which two incumbents ran in the general election due to reapportionment.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</si>
</sst>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5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5" fontId="0" fillId="0" borderId="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C1">
      <selection activeCell="A8" sqref="A8:A12"/>
    </sheetView>
  </sheetViews>
  <sheetFormatPr defaultColWidth="9.140625" defaultRowHeight="12.75"/>
  <cols>
    <col min="1" max="1" width="27.7109375" style="0" bestFit="1" customWidth="1"/>
    <col min="3" max="3" width="12.7109375" style="0" bestFit="1" customWidth="1"/>
    <col min="5" max="5" width="12.7109375" style="0" bestFit="1" customWidth="1"/>
    <col min="7" max="7" width="12.7109375" style="0" bestFit="1" customWidth="1"/>
    <col min="9" max="9" width="12.7109375" style="0" bestFit="1" customWidth="1"/>
    <col min="11" max="11" width="12.7109375" style="0" bestFit="1" customWidth="1"/>
    <col min="13" max="13" width="12.7109375" style="0" bestFit="1" customWidth="1"/>
  </cols>
  <sheetData>
    <row r="1" spans="6:13" ht="12.75">
      <c r="F1" t="s">
        <v>0</v>
      </c>
      <c r="K1" s="1"/>
      <c r="M1" s="1"/>
    </row>
    <row r="2" spans="11:13" ht="12.75">
      <c r="K2" s="1"/>
      <c r="M2" s="1"/>
    </row>
    <row r="3" spans="11:13" ht="12.75">
      <c r="K3" s="1"/>
      <c r="M3" s="1"/>
    </row>
    <row r="4" spans="2:13" ht="12.75">
      <c r="B4">
        <v>2002</v>
      </c>
      <c r="C4" s="2"/>
      <c r="D4">
        <v>2000</v>
      </c>
      <c r="E4" s="2"/>
      <c r="F4">
        <v>1998</v>
      </c>
      <c r="G4" s="2"/>
      <c r="H4">
        <v>1996</v>
      </c>
      <c r="I4" s="2"/>
      <c r="J4">
        <v>1994</v>
      </c>
      <c r="K4" s="3"/>
      <c r="L4">
        <v>1992</v>
      </c>
      <c r="M4" s="1"/>
    </row>
    <row r="5" spans="2:13" ht="12.75">
      <c r="B5" s="4" t="s">
        <v>1</v>
      </c>
      <c r="C5" s="5" t="s">
        <v>2</v>
      </c>
      <c r="D5" s="4" t="s">
        <v>1</v>
      </c>
      <c r="E5" s="5" t="s">
        <v>2</v>
      </c>
      <c r="F5" s="4" t="s">
        <v>1</v>
      </c>
      <c r="G5" s="5" t="s">
        <v>2</v>
      </c>
      <c r="H5" s="4" t="s">
        <v>1</v>
      </c>
      <c r="I5" s="5" t="s">
        <v>2</v>
      </c>
      <c r="J5" s="4" t="s">
        <v>1</v>
      </c>
      <c r="K5" s="6" t="s">
        <v>2</v>
      </c>
      <c r="L5" s="4" t="s">
        <v>1</v>
      </c>
      <c r="M5" s="7" t="s">
        <v>2</v>
      </c>
    </row>
    <row r="6" spans="2:13" ht="12.75">
      <c r="B6" s="4" t="s">
        <v>3</v>
      </c>
      <c r="C6" s="5" t="s">
        <v>4</v>
      </c>
      <c r="D6" s="4" t="s">
        <v>3</v>
      </c>
      <c r="E6" s="5" t="s">
        <v>4</v>
      </c>
      <c r="F6" s="4" t="s">
        <v>3</v>
      </c>
      <c r="G6" s="5" t="s">
        <v>4</v>
      </c>
      <c r="H6" s="4" t="s">
        <v>3</v>
      </c>
      <c r="I6" s="5" t="s">
        <v>4</v>
      </c>
      <c r="J6" s="4" t="s">
        <v>3</v>
      </c>
      <c r="K6" s="6" t="s">
        <v>4</v>
      </c>
      <c r="L6" s="4" t="s">
        <v>3</v>
      </c>
      <c r="M6" s="7" t="s">
        <v>4</v>
      </c>
    </row>
    <row r="7" spans="5:13" ht="12.75">
      <c r="E7" s="2"/>
      <c r="G7" s="2"/>
      <c r="I7" s="2"/>
      <c r="K7" s="3"/>
      <c r="M7" s="1"/>
    </row>
    <row r="8" spans="1:13" ht="12.75">
      <c r="A8" t="s">
        <v>5</v>
      </c>
      <c r="B8">
        <v>2</v>
      </c>
      <c r="C8" s="8">
        <f>(922944+1534873)/2</f>
        <v>1228908.5</v>
      </c>
      <c r="D8">
        <v>2</v>
      </c>
      <c r="E8" s="9">
        <f>(1063147+896993)/2</f>
        <v>980070</v>
      </c>
      <c r="F8">
        <v>1</v>
      </c>
      <c r="G8" s="9">
        <v>847692</v>
      </c>
      <c r="H8">
        <v>3</v>
      </c>
      <c r="I8" s="3">
        <v>1181546</v>
      </c>
      <c r="J8">
        <v>34</v>
      </c>
      <c r="K8" s="3">
        <v>611156</v>
      </c>
      <c r="L8">
        <v>13</v>
      </c>
      <c r="M8" s="1">
        <v>422724</v>
      </c>
    </row>
    <row r="9" spans="1:13" ht="12.75">
      <c r="A9" t="s">
        <v>6</v>
      </c>
      <c r="B9">
        <v>2</v>
      </c>
      <c r="C9" s="8">
        <f>(1905844+2263619)/2</f>
        <v>2084731.5</v>
      </c>
      <c r="D9">
        <v>2</v>
      </c>
      <c r="E9" s="9">
        <f>(1816863+848795)/2</f>
        <v>1332829</v>
      </c>
      <c r="F9">
        <v>1</v>
      </c>
      <c r="G9" s="9">
        <v>850577</v>
      </c>
      <c r="H9">
        <v>3</v>
      </c>
      <c r="I9" s="3">
        <v>708778</v>
      </c>
      <c r="J9">
        <v>34</v>
      </c>
      <c r="K9" s="3">
        <v>896985</v>
      </c>
      <c r="L9">
        <v>13</v>
      </c>
      <c r="M9" s="1">
        <v>894962</v>
      </c>
    </row>
    <row r="10" spans="5:13" ht="12.75">
      <c r="E10" s="9"/>
      <c r="G10" s="9"/>
      <c r="I10" s="3"/>
      <c r="K10" s="3"/>
      <c r="M10" s="1"/>
    </row>
    <row r="11" spans="1:13" ht="12.75">
      <c r="A11" t="s">
        <v>7</v>
      </c>
      <c r="B11">
        <v>2</v>
      </c>
      <c r="C11" s="8">
        <f>(2985329+972095)/2</f>
        <v>1978712</v>
      </c>
      <c r="D11">
        <v>4</v>
      </c>
      <c r="E11" s="9">
        <f>(1998739+1926497)/2</f>
        <v>1962618</v>
      </c>
      <c r="F11">
        <v>5</v>
      </c>
      <c r="G11" s="9">
        <v>1254460</v>
      </c>
      <c r="H11">
        <v>17</v>
      </c>
      <c r="I11" s="3">
        <v>933425</v>
      </c>
      <c r="J11">
        <v>0</v>
      </c>
      <c r="K11" s="3"/>
      <c r="L11">
        <v>6</v>
      </c>
      <c r="M11" s="1">
        <v>251087</v>
      </c>
    </row>
    <row r="12" spans="1:13" ht="12.75">
      <c r="A12" t="s">
        <v>8</v>
      </c>
      <c r="B12">
        <v>2</v>
      </c>
      <c r="C12" s="8">
        <f>(2996119+1399768)/2</f>
        <v>2197943.5</v>
      </c>
      <c r="D12">
        <v>4</v>
      </c>
      <c r="E12" s="9">
        <f>(1846574+1988938)/2</f>
        <v>1917756</v>
      </c>
      <c r="F12">
        <v>5</v>
      </c>
      <c r="G12" s="9">
        <v>1390159</v>
      </c>
      <c r="H12">
        <v>17</v>
      </c>
      <c r="I12" s="3">
        <v>1144540</v>
      </c>
      <c r="J12">
        <v>0</v>
      </c>
      <c r="K12" s="3"/>
      <c r="L12">
        <v>6</v>
      </c>
      <c r="M12" s="1">
        <v>691734</v>
      </c>
    </row>
    <row r="13" spans="3:13" ht="12.75">
      <c r="C13" s="8"/>
      <c r="E13" s="9"/>
      <c r="G13" s="9"/>
      <c r="I13" s="3"/>
      <c r="K13" s="3"/>
      <c r="M13" s="1"/>
    </row>
    <row r="14" spans="1:13" ht="12.75">
      <c r="A14" t="s">
        <v>9</v>
      </c>
      <c r="B14">
        <v>31</v>
      </c>
      <c r="C14" s="8">
        <v>1261590</v>
      </c>
      <c r="D14">
        <v>25</v>
      </c>
      <c r="E14" s="9">
        <v>1115338</v>
      </c>
      <c r="F14">
        <v>15</v>
      </c>
      <c r="G14" s="9">
        <v>888208</v>
      </c>
      <c r="H14">
        <v>26</v>
      </c>
      <c r="I14" s="3">
        <f>(724036+763117)/2</f>
        <v>743576.5</v>
      </c>
      <c r="J14">
        <v>36</v>
      </c>
      <c r="K14" s="3">
        <v>595576</v>
      </c>
      <c r="L14">
        <v>28</v>
      </c>
      <c r="M14" s="1">
        <v>429285</v>
      </c>
    </row>
    <row r="15" spans="1:13" ht="12.75">
      <c r="A15" t="s">
        <v>10</v>
      </c>
      <c r="B15">
        <v>31</v>
      </c>
      <c r="C15" s="8">
        <v>704616</v>
      </c>
      <c r="D15">
        <v>25</v>
      </c>
      <c r="E15" s="9">
        <v>650578</v>
      </c>
      <c r="F15">
        <v>15</v>
      </c>
      <c r="G15" s="9">
        <v>393280</v>
      </c>
      <c r="H15">
        <v>26</v>
      </c>
      <c r="I15" s="3">
        <f>(511183+542286)/2</f>
        <v>526734.5</v>
      </c>
      <c r="J15">
        <v>36</v>
      </c>
      <c r="K15" s="3">
        <v>495975</v>
      </c>
      <c r="L15">
        <v>26</v>
      </c>
      <c r="M15" s="1">
        <v>336739</v>
      </c>
    </row>
    <row r="16" spans="3:13" ht="12.75">
      <c r="C16" s="8"/>
      <c r="E16" s="9"/>
      <c r="G16" s="9"/>
      <c r="I16" s="3"/>
      <c r="K16" s="3"/>
      <c r="M16" s="1"/>
    </row>
    <row r="17" spans="1:13" ht="12.75">
      <c r="A17" t="s">
        <v>11</v>
      </c>
      <c r="B17">
        <v>13</v>
      </c>
      <c r="C17" s="8">
        <v>1107790</v>
      </c>
      <c r="D17">
        <v>7</v>
      </c>
      <c r="E17" s="9">
        <v>1091752</v>
      </c>
      <c r="F17">
        <v>18</v>
      </c>
      <c r="G17" s="9">
        <f>(941795+1009101)/2</f>
        <v>975448</v>
      </c>
      <c r="H17">
        <v>22</v>
      </c>
      <c r="I17" s="3">
        <f>(785547+797632)/2</f>
        <v>791589.5</v>
      </c>
      <c r="J17">
        <v>11</v>
      </c>
      <c r="K17" s="3">
        <v>610394</v>
      </c>
      <c r="L17">
        <v>47</v>
      </c>
      <c r="M17" s="1">
        <v>401923</v>
      </c>
    </row>
    <row r="18" spans="1:13" ht="12.75">
      <c r="A18" t="s">
        <v>12</v>
      </c>
      <c r="B18">
        <v>12</v>
      </c>
      <c r="C18" s="8">
        <f>(416344+639841)/2</f>
        <v>528092.5</v>
      </c>
      <c r="D18">
        <v>7</v>
      </c>
      <c r="E18" s="9">
        <v>998403</v>
      </c>
      <c r="F18">
        <v>17</v>
      </c>
      <c r="G18" s="9">
        <v>424347</v>
      </c>
      <c r="H18">
        <v>22</v>
      </c>
      <c r="I18" s="3">
        <f>(439269+467750)/2</f>
        <v>453509.5</v>
      </c>
      <c r="J18">
        <v>11</v>
      </c>
      <c r="K18" s="3">
        <v>374406</v>
      </c>
      <c r="L18">
        <v>42</v>
      </c>
      <c r="M18" s="1">
        <v>202143</v>
      </c>
    </row>
    <row r="19" spans="3:13" ht="12.75">
      <c r="C19" s="8"/>
      <c r="I19" s="10"/>
      <c r="K19" s="10"/>
      <c r="M19" s="1"/>
    </row>
    <row r="20" spans="3:13" ht="12.75">
      <c r="C20" s="8"/>
      <c r="H20" t="s">
        <v>13</v>
      </c>
      <c r="I20" s="1"/>
      <c r="K20" s="1"/>
      <c r="M20" s="1"/>
    </row>
    <row r="21" spans="3:13" ht="12.75">
      <c r="C21" s="8"/>
      <c r="I21" s="1"/>
      <c r="K21" s="1"/>
      <c r="M21" s="1"/>
    </row>
    <row r="22" spans="1:13" ht="12.75">
      <c r="A22" t="s">
        <v>14</v>
      </c>
      <c r="B22">
        <v>0</v>
      </c>
      <c r="C22" s="8">
        <v>0</v>
      </c>
      <c r="D22">
        <v>1</v>
      </c>
      <c r="E22" s="9">
        <v>1677383</v>
      </c>
      <c r="F22">
        <v>1</v>
      </c>
      <c r="G22" s="9">
        <v>569494</v>
      </c>
      <c r="H22">
        <v>1</v>
      </c>
      <c r="I22" s="3">
        <v>1927756</v>
      </c>
      <c r="J22">
        <v>3</v>
      </c>
      <c r="K22" s="3">
        <v>243923</v>
      </c>
      <c r="L22">
        <v>6</v>
      </c>
      <c r="M22" s="1">
        <v>324655</v>
      </c>
    </row>
    <row r="23" spans="1:13" ht="12.75">
      <c r="A23" t="s">
        <v>15</v>
      </c>
      <c r="B23">
        <v>0</v>
      </c>
      <c r="C23" s="8">
        <v>0</v>
      </c>
      <c r="D23">
        <v>1</v>
      </c>
      <c r="E23" s="9">
        <v>357158</v>
      </c>
      <c r="F23">
        <v>1</v>
      </c>
      <c r="G23" s="9">
        <v>100802</v>
      </c>
      <c r="H23">
        <v>1</v>
      </c>
      <c r="I23" s="3">
        <v>977888</v>
      </c>
      <c r="J23">
        <v>3</v>
      </c>
      <c r="K23" s="3">
        <v>75202</v>
      </c>
      <c r="L23">
        <v>6</v>
      </c>
      <c r="M23" s="1">
        <v>344851</v>
      </c>
    </row>
    <row r="24" spans="3:13" ht="12.75">
      <c r="C24" s="8"/>
      <c r="E24" s="9"/>
      <c r="G24" s="2"/>
      <c r="I24" s="3"/>
      <c r="K24" s="3"/>
      <c r="M24" s="1"/>
    </row>
    <row r="25" spans="1:13" ht="12.75">
      <c r="A25" t="s">
        <v>16</v>
      </c>
      <c r="B25">
        <v>4</v>
      </c>
      <c r="C25" s="8">
        <f>(1441878+1648539)/2</f>
        <v>1545208.5</v>
      </c>
      <c r="D25">
        <v>2</v>
      </c>
      <c r="E25" s="9">
        <f>(978263+1305202)/2</f>
        <v>1141732.5</v>
      </c>
      <c r="F25">
        <v>0</v>
      </c>
      <c r="G25" s="2">
        <v>0</v>
      </c>
      <c r="H25">
        <v>1</v>
      </c>
      <c r="I25" s="3">
        <v>174457</v>
      </c>
      <c r="J25">
        <v>2</v>
      </c>
      <c r="K25" s="3">
        <v>543044</v>
      </c>
      <c r="L25">
        <v>10</v>
      </c>
      <c r="M25" s="1">
        <v>335449</v>
      </c>
    </row>
    <row r="26" spans="1:13" ht="12.75">
      <c r="A26" t="s">
        <v>17</v>
      </c>
      <c r="B26">
        <v>4</v>
      </c>
      <c r="C26" s="8">
        <f>(70505+293316)/2</f>
        <v>181910.5</v>
      </c>
      <c r="D26">
        <v>1</v>
      </c>
      <c r="E26" s="9">
        <v>1681135</v>
      </c>
      <c r="F26">
        <v>0</v>
      </c>
      <c r="G26" s="2">
        <v>0</v>
      </c>
      <c r="H26">
        <v>1</v>
      </c>
      <c r="I26" s="3">
        <v>0</v>
      </c>
      <c r="J26">
        <v>2</v>
      </c>
      <c r="K26" s="3">
        <v>58005</v>
      </c>
      <c r="L26">
        <v>10</v>
      </c>
      <c r="M26" s="1">
        <v>29665</v>
      </c>
    </row>
    <row r="27" spans="1:13" ht="12.75">
      <c r="A27" s="11"/>
      <c r="B27" s="11"/>
      <c r="C27" s="12"/>
      <c r="D27" s="11"/>
      <c r="E27" s="11"/>
      <c r="F27" s="11"/>
      <c r="G27" s="11"/>
      <c r="H27" s="11"/>
      <c r="I27" s="13"/>
      <c r="J27" s="11"/>
      <c r="K27" s="13"/>
      <c r="L27" s="11"/>
      <c r="M27" s="13"/>
    </row>
    <row r="28" spans="3:13" ht="12.75">
      <c r="C28" s="8"/>
      <c r="I28" s="1"/>
      <c r="K28" s="1"/>
      <c r="M28" s="1"/>
    </row>
    <row r="29" spans="3:13" ht="12.75">
      <c r="C29" s="8"/>
      <c r="F29" t="s">
        <v>18</v>
      </c>
      <c r="I29" s="1"/>
      <c r="K29" s="1"/>
      <c r="M29" s="1"/>
    </row>
    <row r="30" spans="3:13" ht="12.75">
      <c r="C30" s="8"/>
      <c r="I30" s="1"/>
      <c r="K30" s="1"/>
      <c r="M30" s="1"/>
    </row>
    <row r="31" spans="1:13" ht="12.75">
      <c r="A31" s="14"/>
      <c r="B31" s="14"/>
      <c r="C31" s="15">
        <v>2002</v>
      </c>
      <c r="D31" s="14"/>
      <c r="E31" s="15">
        <v>2000</v>
      </c>
      <c r="F31" s="14"/>
      <c r="G31" s="15">
        <v>1998</v>
      </c>
      <c r="H31" s="14"/>
      <c r="I31" s="15">
        <v>1996</v>
      </c>
      <c r="J31" s="14"/>
      <c r="K31" s="15">
        <v>1994</v>
      </c>
      <c r="L31" s="14"/>
      <c r="M31" s="16">
        <v>1992</v>
      </c>
    </row>
    <row r="32" spans="2:13" ht="12.75">
      <c r="B32" t="s">
        <v>19</v>
      </c>
      <c r="C32" s="9"/>
      <c r="D32" t="s">
        <v>20</v>
      </c>
      <c r="E32" s="3"/>
      <c r="F32" t="s">
        <v>21</v>
      </c>
      <c r="G32" s="3"/>
      <c r="H32" t="s">
        <v>22</v>
      </c>
      <c r="I32" s="3"/>
      <c r="J32" t="s">
        <v>23</v>
      </c>
      <c r="K32" s="3"/>
      <c r="L32" t="s">
        <v>24</v>
      </c>
      <c r="M32" s="1"/>
    </row>
    <row r="33" spans="2:13" ht="12.75">
      <c r="B33" s="4" t="s">
        <v>1</v>
      </c>
      <c r="C33" s="17" t="s">
        <v>25</v>
      </c>
      <c r="D33" s="4" t="s">
        <v>1</v>
      </c>
      <c r="E33" s="6" t="s">
        <v>25</v>
      </c>
      <c r="F33" s="4" t="s">
        <v>1</v>
      </c>
      <c r="G33" s="6" t="s">
        <v>25</v>
      </c>
      <c r="H33" s="4" t="s">
        <v>1</v>
      </c>
      <c r="I33" s="6" t="s">
        <v>25</v>
      </c>
      <c r="J33" s="4" t="s">
        <v>1</v>
      </c>
      <c r="K33" s="6" t="s">
        <v>25</v>
      </c>
      <c r="L33" s="4" t="s">
        <v>1</v>
      </c>
      <c r="M33" s="7" t="s">
        <v>25</v>
      </c>
    </row>
    <row r="34" spans="2:13" ht="12.75">
      <c r="B34" s="4" t="s">
        <v>3</v>
      </c>
      <c r="C34" s="17" t="s">
        <v>4</v>
      </c>
      <c r="D34" s="4" t="s">
        <v>3</v>
      </c>
      <c r="E34" s="6" t="s">
        <v>4</v>
      </c>
      <c r="F34" s="4" t="s">
        <v>3</v>
      </c>
      <c r="G34" s="6" t="s">
        <v>4</v>
      </c>
      <c r="H34" s="4" t="s">
        <v>3</v>
      </c>
      <c r="I34" s="6" t="s">
        <v>4</v>
      </c>
      <c r="J34" s="4" t="s">
        <v>3</v>
      </c>
      <c r="K34" s="6" t="s">
        <v>4</v>
      </c>
      <c r="L34" s="4" t="s">
        <v>3</v>
      </c>
      <c r="M34" s="7" t="s">
        <v>4</v>
      </c>
    </row>
    <row r="35" spans="3:13" ht="12.75">
      <c r="C35" s="8"/>
      <c r="E35" s="2"/>
      <c r="G35" s="2"/>
      <c r="I35" s="3"/>
      <c r="K35" s="3"/>
      <c r="M35" s="1"/>
    </row>
    <row r="36" spans="1:13" ht="12.75">
      <c r="A36" t="s">
        <v>26</v>
      </c>
      <c r="B36">
        <v>17</v>
      </c>
      <c r="C36" s="8">
        <v>1451062</v>
      </c>
      <c r="D36">
        <v>21</v>
      </c>
      <c r="E36" s="9">
        <v>1540830</v>
      </c>
      <c r="F36">
        <v>18</v>
      </c>
      <c r="G36" s="9">
        <f>(981306+998475)/2</f>
        <v>989890.5</v>
      </c>
      <c r="H36">
        <v>19</v>
      </c>
      <c r="I36" s="3">
        <v>855622</v>
      </c>
      <c r="J36">
        <v>41</v>
      </c>
      <c r="K36" s="3">
        <v>643947</v>
      </c>
      <c r="L36">
        <v>33</v>
      </c>
      <c r="M36" s="1">
        <v>780038</v>
      </c>
    </row>
    <row r="37" spans="1:13" ht="12.75">
      <c r="A37" t="s">
        <v>27</v>
      </c>
      <c r="B37">
        <v>17</v>
      </c>
      <c r="C37" s="8">
        <v>894322</v>
      </c>
      <c r="D37">
        <v>21</v>
      </c>
      <c r="E37" s="9">
        <v>984857</v>
      </c>
      <c r="F37">
        <v>18</v>
      </c>
      <c r="G37" s="9">
        <f>(465865+475014)/2</f>
        <v>470439.5</v>
      </c>
      <c r="H37">
        <v>19</v>
      </c>
      <c r="I37" s="3">
        <v>506793</v>
      </c>
      <c r="J37">
        <v>41</v>
      </c>
      <c r="K37" s="3">
        <v>320520</v>
      </c>
      <c r="L37">
        <v>33</v>
      </c>
      <c r="M37" s="1">
        <v>209271</v>
      </c>
    </row>
    <row r="38" spans="3:13" ht="12.75">
      <c r="C38" s="8"/>
      <c r="E38" s="9"/>
      <c r="G38" s="9"/>
      <c r="I38" s="3"/>
      <c r="K38" s="3"/>
      <c r="M38" s="1"/>
    </row>
    <row r="39" spans="1:13" ht="12.75">
      <c r="A39" t="s">
        <v>28</v>
      </c>
      <c r="B39">
        <v>2</v>
      </c>
      <c r="C39" s="8">
        <f>(1905844+2263619)/2</f>
        <v>2084731.5</v>
      </c>
      <c r="D39">
        <v>3</v>
      </c>
      <c r="E39" s="9">
        <v>1455171</v>
      </c>
      <c r="F39">
        <v>1</v>
      </c>
      <c r="G39" s="9">
        <v>850577</v>
      </c>
      <c r="H39">
        <v>3</v>
      </c>
      <c r="I39" s="3">
        <v>708778</v>
      </c>
      <c r="J39">
        <v>28</v>
      </c>
      <c r="K39" s="3">
        <v>927806</v>
      </c>
      <c r="L39">
        <v>10</v>
      </c>
      <c r="M39" s="1">
        <v>974989</v>
      </c>
    </row>
    <row r="40" spans="1:13" ht="12.75">
      <c r="A40" t="s">
        <v>29</v>
      </c>
      <c r="B40">
        <v>2</v>
      </c>
      <c r="C40" s="8">
        <f>(922944+1534873)/2</f>
        <v>1228908.5</v>
      </c>
      <c r="D40">
        <v>3</v>
      </c>
      <c r="E40" s="9">
        <v>1063147</v>
      </c>
      <c r="F40">
        <v>1</v>
      </c>
      <c r="G40" s="9">
        <v>847692</v>
      </c>
      <c r="H40">
        <v>3</v>
      </c>
      <c r="I40" s="3">
        <v>1181546</v>
      </c>
      <c r="J40">
        <v>28</v>
      </c>
      <c r="K40" s="3">
        <v>618545</v>
      </c>
      <c r="L40">
        <v>10</v>
      </c>
      <c r="M40" s="1">
        <v>448020</v>
      </c>
    </row>
    <row r="41" spans="3:13" ht="12.75">
      <c r="C41" s="8"/>
      <c r="E41" s="9"/>
      <c r="G41" s="9"/>
      <c r="I41" s="3"/>
      <c r="K41" s="3"/>
      <c r="M41" s="1"/>
    </row>
    <row r="42" spans="1:13" ht="12.75">
      <c r="A42" t="s">
        <v>30</v>
      </c>
      <c r="B42">
        <v>7</v>
      </c>
      <c r="C42" s="8">
        <v>1107790</v>
      </c>
      <c r="D42">
        <v>5</v>
      </c>
      <c r="E42" s="9">
        <v>1287378</v>
      </c>
      <c r="F42">
        <v>8</v>
      </c>
      <c r="G42" s="9">
        <f>(1226580+1295091)/2</f>
        <v>1260835.5</v>
      </c>
      <c r="H42">
        <v>12</v>
      </c>
      <c r="I42" s="3">
        <f>(797632+798145)/2</f>
        <v>797888.5</v>
      </c>
      <c r="J42">
        <v>8</v>
      </c>
      <c r="K42" s="3">
        <v>587708</v>
      </c>
      <c r="L42">
        <v>19</v>
      </c>
      <c r="M42" s="1">
        <v>559060</v>
      </c>
    </row>
    <row r="43" spans="1:13" ht="12.75">
      <c r="A43" t="s">
        <v>31</v>
      </c>
      <c r="B43">
        <v>7</v>
      </c>
      <c r="C43" s="8">
        <v>1071333</v>
      </c>
      <c r="D43">
        <v>5</v>
      </c>
      <c r="E43" s="9">
        <v>1015225</v>
      </c>
      <c r="F43">
        <v>8</v>
      </c>
      <c r="G43" s="9">
        <f>(872778+874701)/2</f>
        <v>873739.5</v>
      </c>
      <c r="H43">
        <v>12</v>
      </c>
      <c r="I43" s="3">
        <f>(574846+595410)/2</f>
        <v>585128</v>
      </c>
      <c r="J43">
        <v>8</v>
      </c>
      <c r="K43" s="3">
        <v>471745</v>
      </c>
      <c r="L43">
        <v>19</v>
      </c>
      <c r="M43" s="1">
        <v>442058</v>
      </c>
    </row>
    <row r="44" spans="3:13" ht="12.75">
      <c r="C44" s="8"/>
      <c r="E44" s="9"/>
      <c r="G44" s="9"/>
      <c r="I44" s="3"/>
      <c r="K44" s="3"/>
      <c r="M44" s="1"/>
    </row>
    <row r="45" spans="1:13" ht="12.75">
      <c r="A45" t="s">
        <v>32</v>
      </c>
      <c r="B45">
        <v>11</v>
      </c>
      <c r="C45" s="8">
        <v>1557104</v>
      </c>
      <c r="D45">
        <v>13</v>
      </c>
      <c r="E45" s="9">
        <v>1322044</v>
      </c>
      <c r="F45">
        <v>8</v>
      </c>
      <c r="G45" s="9">
        <f>(1039189+1224344)/2</f>
        <v>1131766.5</v>
      </c>
      <c r="H45">
        <v>11</v>
      </c>
      <c r="I45" s="3">
        <v>763117</v>
      </c>
      <c r="J45">
        <v>13</v>
      </c>
      <c r="K45" s="3">
        <v>511119</v>
      </c>
      <c r="L45">
        <v>14</v>
      </c>
      <c r="M45" s="1">
        <v>437824</v>
      </c>
    </row>
    <row r="46" spans="1:13" ht="12.75">
      <c r="A46" t="s">
        <v>33</v>
      </c>
      <c r="B46">
        <v>11</v>
      </c>
      <c r="C46" s="8">
        <v>1120201</v>
      </c>
      <c r="D46">
        <v>13</v>
      </c>
      <c r="E46" s="9">
        <v>1303948</v>
      </c>
      <c r="F46">
        <v>8</v>
      </c>
      <c r="G46" s="9">
        <f>(622964+648952)/2</f>
        <v>635958</v>
      </c>
      <c r="H46">
        <v>11</v>
      </c>
      <c r="I46" s="3">
        <v>757637</v>
      </c>
      <c r="J46">
        <v>13</v>
      </c>
      <c r="K46" s="3">
        <v>502668</v>
      </c>
      <c r="L46">
        <v>14</v>
      </c>
      <c r="M46" s="1">
        <v>496173</v>
      </c>
    </row>
    <row r="47" spans="3:13" ht="12.75">
      <c r="C47" s="8"/>
      <c r="E47" s="9"/>
      <c r="G47" s="9"/>
      <c r="I47" s="3"/>
      <c r="K47" s="3"/>
      <c r="M47" s="1"/>
    </row>
    <row r="48" spans="1:13" ht="12.75">
      <c r="A48" t="s">
        <v>34</v>
      </c>
      <c r="B48">
        <v>10</v>
      </c>
      <c r="C48" s="8">
        <f>(1628106+1861492)/2</f>
        <v>1744799</v>
      </c>
      <c r="D48">
        <v>19</v>
      </c>
      <c r="E48" s="9">
        <v>1123854</v>
      </c>
      <c r="F48">
        <v>24</v>
      </c>
      <c r="G48" s="9">
        <f>(1035895+1121676)/2</f>
        <v>1078785.5</v>
      </c>
      <c r="H48">
        <v>37</v>
      </c>
      <c r="I48" s="3">
        <v>927715</v>
      </c>
      <c r="J48">
        <v>7</v>
      </c>
      <c r="K48" s="3">
        <v>768072</v>
      </c>
      <c r="L48">
        <v>19</v>
      </c>
      <c r="M48" s="1">
        <v>749837</v>
      </c>
    </row>
    <row r="49" spans="1:13" ht="12.75">
      <c r="A49" t="s">
        <v>35</v>
      </c>
      <c r="B49">
        <v>10</v>
      </c>
      <c r="C49" s="8">
        <f>(1051464+1206962)/2</f>
        <v>1129213</v>
      </c>
      <c r="D49">
        <v>19</v>
      </c>
      <c r="E49" s="9">
        <v>1055513</v>
      </c>
      <c r="F49">
        <v>24</v>
      </c>
      <c r="G49" s="9">
        <f>(664611+677327)/2</f>
        <v>670969</v>
      </c>
      <c r="H49">
        <v>37</v>
      </c>
      <c r="I49" s="3">
        <v>544875</v>
      </c>
      <c r="J49">
        <v>7</v>
      </c>
      <c r="K49" s="3">
        <v>497570</v>
      </c>
      <c r="L49">
        <v>19</v>
      </c>
      <c r="M49" s="1">
        <v>319363</v>
      </c>
    </row>
    <row r="50" spans="3:13" ht="12.75">
      <c r="C50" s="8"/>
      <c r="E50" s="9"/>
      <c r="G50" s="9"/>
      <c r="I50" s="3"/>
      <c r="K50" s="3"/>
      <c r="M50" s="1"/>
    </row>
    <row r="51" spans="1:13" ht="12.75">
      <c r="A51" t="s">
        <v>36</v>
      </c>
      <c r="B51">
        <v>2</v>
      </c>
      <c r="C51" s="8">
        <f>(2985329+972095)/2</f>
        <v>1978712</v>
      </c>
      <c r="D51">
        <v>4</v>
      </c>
      <c r="E51" s="9">
        <v>1917756</v>
      </c>
      <c r="F51">
        <v>5</v>
      </c>
      <c r="G51" s="9">
        <v>1390159</v>
      </c>
      <c r="H51">
        <v>14</v>
      </c>
      <c r="I51" s="3">
        <f>(1232118+1393134)/2</f>
        <v>1312626</v>
      </c>
      <c r="J51">
        <v>0</v>
      </c>
      <c r="K51" s="3"/>
      <c r="L51">
        <v>5</v>
      </c>
      <c r="M51" s="1">
        <v>716672</v>
      </c>
    </row>
    <row r="52" spans="1:13" ht="12.75">
      <c r="A52" t="s">
        <v>37</v>
      </c>
      <c r="B52">
        <v>2</v>
      </c>
      <c r="C52" s="8">
        <f>(2996119+1399768)/2</f>
        <v>2197943.5</v>
      </c>
      <c r="D52">
        <v>4</v>
      </c>
      <c r="E52" s="9">
        <v>1962618</v>
      </c>
      <c r="F52">
        <v>5</v>
      </c>
      <c r="G52" s="9">
        <v>1254460</v>
      </c>
      <c r="H52">
        <v>14</v>
      </c>
      <c r="I52" s="3">
        <f>(806939+904831)/2</f>
        <v>855885</v>
      </c>
      <c r="J52">
        <v>0</v>
      </c>
      <c r="K52" s="3"/>
      <c r="L52">
        <v>5</v>
      </c>
      <c r="M52" s="1">
        <v>244633</v>
      </c>
    </row>
    <row r="53" spans="3:13" ht="12.75">
      <c r="C53" s="8"/>
      <c r="I53" s="1"/>
      <c r="K53" s="1"/>
      <c r="M53" s="1"/>
    </row>
    <row r="54" spans="1:13" ht="12.75">
      <c r="A54" t="s">
        <v>38</v>
      </c>
      <c r="C54" s="8"/>
      <c r="I54" s="1"/>
      <c r="K54" s="1"/>
      <c r="M54" s="1"/>
    </row>
    <row r="55" spans="3:13" ht="12.75">
      <c r="C55" s="8"/>
      <c r="I55" s="1"/>
      <c r="K55" s="1"/>
      <c r="M55" s="1"/>
    </row>
    <row r="56" spans="3:13" ht="12.75">
      <c r="C56" s="8"/>
      <c r="I56" s="1"/>
      <c r="K56" s="1"/>
      <c r="M56" s="1"/>
    </row>
    <row r="57" spans="3:13" ht="12.75">
      <c r="C57" s="8"/>
      <c r="I57" s="1"/>
      <c r="K57" s="1"/>
      <c r="M57" s="1"/>
    </row>
  </sheetData>
  <printOptions/>
  <pageMargins left="0.25" right="0.25" top="0.5" bottom="0.5" header="0.5" footer="0.5"/>
  <pageSetup fitToHeight="1" fitToWidth="1" horizontalDpi="1200" verticalDpi="12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2003-06-04T17:03:37Z</cp:lastPrinted>
  <dcterms:created xsi:type="dcterms:W3CDTF">2003-05-27T16:31:19Z</dcterms:created>
  <dcterms:modified xsi:type="dcterms:W3CDTF">2003-06-04T17:03:39Z</dcterms:modified>
  <cp:category/>
  <cp:version/>
  <cp:contentType/>
  <cp:contentStatus/>
</cp:coreProperties>
</file>